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danhawthorne/Library/CloudStorage/OneDrive-Personal/Documents/Work/"/>
    </mc:Choice>
  </mc:AlternateContent>
  <xr:revisionPtr revIDLastSave="0" documentId="8_{B8786BC6-4D1C-5A41-BBA3-EDDEAA237272}" xr6:coauthVersionLast="47" xr6:coauthVersionMax="47" xr10:uidLastSave="{00000000-0000-0000-0000-000000000000}"/>
  <bookViews>
    <workbookView xWindow="0" yWindow="660" windowWidth="29400" windowHeight="16680" activeTab="2" xr2:uid="{F98143E1-077C-404D-B905-AA19ACFAADBE}"/>
  </bookViews>
  <sheets>
    <sheet name="Mad Friday" sheetId="6" r:id="rId1"/>
    <sheet name="Super Saturday" sheetId="1" r:id="rId2"/>
    <sheet name="Silly Sunday" sheetId="4" r:id="rId3"/>
    <sheet name="Christmas Eve" sheetId="5" r:id="rId4"/>
    <sheet name="NYE" sheetId="7" r:id="rId5"/>
    <sheet name="Formulas" sheetId="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7" l="1"/>
  <c r="B21" i="7"/>
  <c r="H4" i="2" s="1"/>
  <c r="C6" i="7" s="1"/>
  <c r="K6" i="7" s="1"/>
  <c r="G5" i="7"/>
  <c r="G6" i="7" s="1"/>
  <c r="G4" i="7"/>
  <c r="F4" i="7"/>
  <c r="F5" i="7" s="1"/>
  <c r="F6" i="7" s="1"/>
  <c r="F7" i="7" s="1"/>
  <c r="F8" i="7" s="1"/>
  <c r="F9" i="7" s="1"/>
  <c r="F10" i="7" s="1"/>
  <c r="F11" i="7" s="1"/>
  <c r="F12" i="7" s="1"/>
  <c r="F13" i="7" s="1"/>
  <c r="F14" i="7" s="1"/>
  <c r="F15" i="7" s="1"/>
  <c r="F16" i="7" s="1"/>
  <c r="F17" i="7" s="1"/>
  <c r="F18" i="7" s="1"/>
  <c r="F19" i="7" s="1"/>
  <c r="F20" i="7" s="1"/>
  <c r="D21" i="6"/>
  <c r="B21" i="6"/>
  <c r="G5" i="2" s="1"/>
  <c r="G4" i="6"/>
  <c r="F4" i="6"/>
  <c r="F5" i="6" s="1"/>
  <c r="F6" i="6" s="1"/>
  <c r="F7" i="6" s="1"/>
  <c r="F8" i="6" s="1"/>
  <c r="F9" i="6" s="1"/>
  <c r="F10" i="6" s="1"/>
  <c r="F11" i="6" s="1"/>
  <c r="F12" i="6" s="1"/>
  <c r="F13" i="6" s="1"/>
  <c r="F14" i="6" s="1"/>
  <c r="F15" i="6" s="1"/>
  <c r="F16" i="6" s="1"/>
  <c r="F17" i="6" s="1"/>
  <c r="F18" i="6" s="1"/>
  <c r="F19" i="6" s="1"/>
  <c r="F20" i="6" s="1"/>
  <c r="D21" i="5"/>
  <c r="B21" i="5"/>
  <c r="G4" i="5"/>
  <c r="G5" i="5" s="1"/>
  <c r="F4" i="5"/>
  <c r="F5" i="5" s="1"/>
  <c r="F6" i="5" s="1"/>
  <c r="F7" i="5" s="1"/>
  <c r="F8" i="5" s="1"/>
  <c r="F9" i="5" s="1"/>
  <c r="F10" i="5" s="1"/>
  <c r="F11" i="5" s="1"/>
  <c r="F12" i="5" s="1"/>
  <c r="F13" i="5" s="1"/>
  <c r="F14" i="5" s="1"/>
  <c r="F15" i="5" s="1"/>
  <c r="F16" i="5" s="1"/>
  <c r="F17" i="5" s="1"/>
  <c r="F18" i="5" s="1"/>
  <c r="F19" i="5" s="1"/>
  <c r="F20" i="5" s="1"/>
  <c r="D21" i="4"/>
  <c r="B21" i="4"/>
  <c r="C5" i="2" s="1"/>
  <c r="G4" i="4"/>
  <c r="F4" i="4"/>
  <c r="F5" i="4" s="1"/>
  <c r="D21" i="1"/>
  <c r="G4" i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F4" i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B21" i="1"/>
  <c r="A8" i="2" s="1"/>
  <c r="C10" i="1" s="1"/>
  <c r="K10" i="1" s="1"/>
  <c r="H2" i="2" l="1"/>
  <c r="C4" i="7" s="1"/>
  <c r="K4" i="7" s="1"/>
  <c r="H13" i="2"/>
  <c r="C15" i="7" s="1"/>
  <c r="K15" i="7" s="1"/>
  <c r="H8" i="2"/>
  <c r="C10" i="7" s="1"/>
  <c r="K10" i="7" s="1"/>
  <c r="H7" i="2"/>
  <c r="C9" i="7" s="1"/>
  <c r="K9" i="7" s="1"/>
  <c r="H12" i="2"/>
  <c r="C14" i="7" s="1"/>
  <c r="K14" i="7" s="1"/>
  <c r="H11" i="2"/>
  <c r="C13" i="7" s="1"/>
  <c r="K13" i="7" s="1"/>
  <c r="H10" i="2"/>
  <c r="C12" i="7" s="1"/>
  <c r="K12" i="7" s="1"/>
  <c r="H3" i="2"/>
  <c r="C5" i="7" s="1"/>
  <c r="K5" i="7" s="1"/>
  <c r="H16" i="2"/>
  <c r="C18" i="7" s="1"/>
  <c r="K18" i="7" s="1"/>
  <c r="H6" i="2"/>
  <c r="C8" i="7" s="1"/>
  <c r="K8" i="7" s="1"/>
  <c r="H15" i="2"/>
  <c r="C17" i="7" s="1"/>
  <c r="K17" i="7" s="1"/>
  <c r="H5" i="2"/>
  <c r="C7" i="7" s="1"/>
  <c r="K7" i="7" s="1"/>
  <c r="H9" i="2"/>
  <c r="C11" i="7" s="1"/>
  <c r="K11" i="7" s="1"/>
  <c r="H18" i="2"/>
  <c r="C20" i="7" s="1"/>
  <c r="K20" i="7" s="1"/>
  <c r="H17" i="2"/>
  <c r="C19" i="7" s="1"/>
  <c r="K19" i="7" s="1"/>
  <c r="H14" i="2"/>
  <c r="C16" i="7" s="1"/>
  <c r="K16" i="7" s="1"/>
  <c r="I4" i="7"/>
  <c r="I6" i="7"/>
  <c r="G7" i="7"/>
  <c r="I5" i="7"/>
  <c r="G12" i="2"/>
  <c r="C14" i="6" s="1"/>
  <c r="K14" i="6" s="1"/>
  <c r="G11" i="2"/>
  <c r="C13" i="6" s="1"/>
  <c r="K13" i="6" s="1"/>
  <c r="G10" i="2"/>
  <c r="C12" i="6" s="1"/>
  <c r="K12" i="6" s="1"/>
  <c r="G2" i="2"/>
  <c r="C4" i="6" s="1"/>
  <c r="K4" i="6" s="1"/>
  <c r="G18" i="2"/>
  <c r="C20" i="6" s="1"/>
  <c r="K20" i="6" s="1"/>
  <c r="G9" i="2"/>
  <c r="C11" i="6" s="1"/>
  <c r="K11" i="6" s="1"/>
  <c r="G8" i="2"/>
  <c r="C10" i="6" s="1"/>
  <c r="K10" i="6" s="1"/>
  <c r="G7" i="2"/>
  <c r="C9" i="6" s="1"/>
  <c r="K9" i="6" s="1"/>
  <c r="G16" i="2"/>
  <c r="C18" i="6" s="1"/>
  <c r="K18" i="6" s="1"/>
  <c r="G6" i="2"/>
  <c r="C8" i="6" s="1"/>
  <c r="K8" i="6" s="1"/>
  <c r="G15" i="2"/>
  <c r="C17" i="6" s="1"/>
  <c r="K17" i="6" s="1"/>
  <c r="G14" i="2"/>
  <c r="C16" i="6" s="1"/>
  <c r="K16" i="6" s="1"/>
  <c r="G4" i="2"/>
  <c r="C6" i="6" s="1"/>
  <c r="K6" i="6" s="1"/>
  <c r="G17" i="2"/>
  <c r="C19" i="6" s="1"/>
  <c r="K19" i="6" s="1"/>
  <c r="G13" i="2"/>
  <c r="C15" i="6" s="1"/>
  <c r="K15" i="6" s="1"/>
  <c r="G3" i="2"/>
  <c r="C5" i="6" s="1"/>
  <c r="K5" i="6" s="1"/>
  <c r="C7" i="6"/>
  <c r="K7" i="6" s="1"/>
  <c r="I4" i="6"/>
  <c r="G5" i="6"/>
  <c r="I5" i="6" s="1"/>
  <c r="E7" i="2"/>
  <c r="C9" i="5" s="1"/>
  <c r="K9" i="5" s="1"/>
  <c r="E18" i="2"/>
  <c r="E16" i="2"/>
  <c r="C18" i="5" s="1"/>
  <c r="K18" i="5" s="1"/>
  <c r="E6" i="2"/>
  <c r="C8" i="5" s="1"/>
  <c r="K8" i="5" s="1"/>
  <c r="E9" i="2"/>
  <c r="C11" i="5" s="1"/>
  <c r="K11" i="5" s="1"/>
  <c r="E17" i="2"/>
  <c r="C19" i="5" s="1"/>
  <c r="K19" i="5" s="1"/>
  <c r="E15" i="2"/>
  <c r="C17" i="5" s="1"/>
  <c r="K17" i="5" s="1"/>
  <c r="E5" i="2"/>
  <c r="C7" i="5" s="1"/>
  <c r="K7" i="5" s="1"/>
  <c r="E12" i="2"/>
  <c r="C14" i="5" s="1"/>
  <c r="K14" i="5" s="1"/>
  <c r="E11" i="2"/>
  <c r="C13" i="5" s="1"/>
  <c r="K13" i="5" s="1"/>
  <c r="E10" i="2"/>
  <c r="C12" i="5" s="1"/>
  <c r="K12" i="5" s="1"/>
  <c r="E2" i="2"/>
  <c r="C4" i="5" s="1"/>
  <c r="K4" i="5" s="1"/>
  <c r="E8" i="2"/>
  <c r="C10" i="5" s="1"/>
  <c r="K10" i="5" s="1"/>
  <c r="E14" i="2"/>
  <c r="C16" i="5" s="1"/>
  <c r="K16" i="5" s="1"/>
  <c r="E4" i="2"/>
  <c r="C6" i="5" s="1"/>
  <c r="K6" i="5" s="1"/>
  <c r="E13" i="2"/>
  <c r="C15" i="5" s="1"/>
  <c r="K15" i="5" s="1"/>
  <c r="E3" i="2"/>
  <c r="C5" i="5" s="1"/>
  <c r="K5" i="5" s="1"/>
  <c r="C20" i="5"/>
  <c r="K20" i="5" s="1"/>
  <c r="G6" i="5"/>
  <c r="I5" i="5"/>
  <c r="I4" i="5"/>
  <c r="C9" i="2"/>
  <c r="C12" i="2"/>
  <c r="C14" i="4" s="1"/>
  <c r="C11" i="2"/>
  <c r="C13" i="4" s="1"/>
  <c r="C8" i="2"/>
  <c r="C10" i="4" s="1"/>
  <c r="K10" i="4" s="1"/>
  <c r="C6" i="2"/>
  <c r="C10" i="2"/>
  <c r="C12" i="4" s="1"/>
  <c r="C15" i="2"/>
  <c r="C17" i="4" s="1"/>
  <c r="C2" i="2"/>
  <c r="C4" i="4" s="1"/>
  <c r="C18" i="2"/>
  <c r="C20" i="4" s="1"/>
  <c r="C17" i="2"/>
  <c r="C19" i="4" s="1"/>
  <c r="C7" i="2"/>
  <c r="C16" i="2"/>
  <c r="C18" i="4" s="1"/>
  <c r="C14" i="2"/>
  <c r="C16" i="4" s="1"/>
  <c r="C4" i="2"/>
  <c r="C6" i="4" s="1"/>
  <c r="C13" i="2"/>
  <c r="C15" i="4" s="1"/>
  <c r="C3" i="2"/>
  <c r="C5" i="4" s="1"/>
  <c r="C11" i="4"/>
  <c r="C9" i="4"/>
  <c r="C8" i="4"/>
  <c r="C7" i="4"/>
  <c r="I4" i="4"/>
  <c r="G5" i="4"/>
  <c r="G6" i="4" s="1"/>
  <c r="G7" i="4" s="1"/>
  <c r="F6" i="4"/>
  <c r="F7" i="4" s="1"/>
  <c r="F8" i="4" s="1"/>
  <c r="F9" i="4" s="1"/>
  <c r="F10" i="4" s="1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I20" i="1"/>
  <c r="I10" i="1"/>
  <c r="I9" i="1"/>
  <c r="I18" i="1"/>
  <c r="I8" i="1"/>
  <c r="I17" i="1"/>
  <c r="I7" i="1"/>
  <c r="I14" i="1"/>
  <c r="I13" i="1"/>
  <c r="I4" i="1"/>
  <c r="I16" i="1"/>
  <c r="I6" i="1"/>
  <c r="I12" i="1"/>
  <c r="I11" i="1"/>
  <c r="I19" i="1"/>
  <c r="I15" i="1"/>
  <c r="I5" i="1"/>
  <c r="A5" i="2"/>
  <c r="A4" i="2"/>
  <c r="A7" i="2"/>
  <c r="A6" i="2"/>
  <c r="A17" i="2"/>
  <c r="A16" i="2"/>
  <c r="A3" i="2"/>
  <c r="A12" i="2"/>
  <c r="A11" i="2"/>
  <c r="A15" i="2"/>
  <c r="A13" i="2"/>
  <c r="A14" i="2"/>
  <c r="A10" i="2"/>
  <c r="A2" i="2"/>
  <c r="A9" i="2"/>
  <c r="A18" i="2"/>
  <c r="G8" i="7" l="1"/>
  <c r="I7" i="7"/>
  <c r="G6" i="6"/>
  <c r="G7" i="6" s="1"/>
  <c r="I6" i="6"/>
  <c r="G7" i="5"/>
  <c r="I6" i="5"/>
  <c r="I5" i="4"/>
  <c r="I6" i="4"/>
  <c r="C14" i="1"/>
  <c r="K14" i="1" s="1"/>
  <c r="K14" i="4"/>
  <c r="C20" i="1"/>
  <c r="K20" i="1" s="1"/>
  <c r="K20" i="4"/>
  <c r="C11" i="1"/>
  <c r="K11" i="1" s="1"/>
  <c r="K11" i="4"/>
  <c r="C4" i="1"/>
  <c r="K4" i="1" s="1"/>
  <c r="K4" i="4"/>
  <c r="C12" i="1"/>
  <c r="K12" i="1" s="1"/>
  <c r="K12" i="4"/>
  <c r="C16" i="1"/>
  <c r="K16" i="1" s="1"/>
  <c r="K16" i="4"/>
  <c r="C7" i="1"/>
  <c r="K7" i="1" s="1"/>
  <c r="K7" i="4"/>
  <c r="C17" i="1"/>
  <c r="K17" i="1" s="1"/>
  <c r="K17" i="4"/>
  <c r="C5" i="1"/>
  <c r="K5" i="1" s="1"/>
  <c r="K5" i="4"/>
  <c r="C18" i="1"/>
  <c r="K18" i="1" s="1"/>
  <c r="K18" i="4"/>
  <c r="C19" i="1"/>
  <c r="K19" i="1" s="1"/>
  <c r="K19" i="4"/>
  <c r="C8" i="1"/>
  <c r="K8" i="1" s="1"/>
  <c r="K8" i="4"/>
  <c r="C9" i="1"/>
  <c r="K9" i="1" s="1"/>
  <c r="K9" i="4"/>
  <c r="C6" i="1"/>
  <c r="K6" i="1" s="1"/>
  <c r="K6" i="4"/>
  <c r="C15" i="1"/>
  <c r="K15" i="1" s="1"/>
  <c r="K15" i="4"/>
  <c r="C13" i="1"/>
  <c r="K13" i="1" s="1"/>
  <c r="K13" i="4"/>
  <c r="G8" i="4"/>
  <c r="I7" i="4"/>
  <c r="G9" i="7" l="1"/>
  <c r="I8" i="7"/>
  <c r="G8" i="6"/>
  <c r="I7" i="6"/>
  <c r="G8" i="5"/>
  <c r="I7" i="5"/>
  <c r="I8" i="4"/>
  <c r="G9" i="4"/>
  <c r="G10" i="7" l="1"/>
  <c r="I9" i="7"/>
  <c r="G9" i="6"/>
  <c r="I8" i="6"/>
  <c r="G9" i="5"/>
  <c r="I8" i="5"/>
  <c r="I9" i="4"/>
  <c r="G10" i="4"/>
  <c r="G11" i="7" l="1"/>
  <c r="I10" i="7"/>
  <c r="G10" i="6"/>
  <c r="I9" i="6"/>
  <c r="G10" i="5"/>
  <c r="I9" i="5"/>
  <c r="I10" i="4"/>
  <c r="G11" i="4"/>
  <c r="G12" i="7" l="1"/>
  <c r="I11" i="7"/>
  <c r="I10" i="6"/>
  <c r="G11" i="6"/>
  <c r="G11" i="5"/>
  <c r="I10" i="5"/>
  <c r="I11" i="4"/>
  <c r="G12" i="4"/>
  <c r="I12" i="7" l="1"/>
  <c r="G13" i="7"/>
  <c r="I11" i="6"/>
  <c r="G12" i="6"/>
  <c r="G12" i="5"/>
  <c r="I11" i="5"/>
  <c r="I12" i="4"/>
  <c r="G13" i="4"/>
  <c r="G14" i="7" l="1"/>
  <c r="I13" i="7"/>
  <c r="G13" i="6"/>
  <c r="I12" i="6"/>
  <c r="G13" i="5"/>
  <c r="I12" i="5"/>
  <c r="G14" i="4"/>
  <c r="I13" i="4"/>
  <c r="I14" i="7" l="1"/>
  <c r="G15" i="7"/>
  <c r="G14" i="6"/>
  <c r="I13" i="6"/>
  <c r="G14" i="5"/>
  <c r="I13" i="5"/>
  <c r="I14" i="4"/>
  <c r="G15" i="4"/>
  <c r="G16" i="7" l="1"/>
  <c r="I15" i="7"/>
  <c r="G15" i="6"/>
  <c r="I14" i="6"/>
  <c r="G15" i="5"/>
  <c r="I14" i="5"/>
  <c r="I15" i="4"/>
  <c r="G16" i="4"/>
  <c r="I16" i="7" l="1"/>
  <c r="G17" i="7"/>
  <c r="I15" i="6"/>
  <c r="G16" i="6"/>
  <c r="I15" i="5"/>
  <c r="G16" i="5"/>
  <c r="I16" i="4"/>
  <c r="G17" i="4"/>
  <c r="G18" i="7" l="1"/>
  <c r="I17" i="7"/>
  <c r="I16" i="6"/>
  <c r="G17" i="6"/>
  <c r="G17" i="5"/>
  <c r="I16" i="5"/>
  <c r="I17" i="4"/>
  <c r="G18" i="4"/>
  <c r="I18" i="7" l="1"/>
  <c r="G19" i="7"/>
  <c r="I17" i="6"/>
  <c r="G18" i="6"/>
  <c r="I17" i="5"/>
  <c r="G18" i="5"/>
  <c r="I18" i="4"/>
  <c r="G19" i="4"/>
  <c r="G20" i="7" l="1"/>
  <c r="I20" i="7" s="1"/>
  <c r="I19" i="7"/>
  <c r="G19" i="6"/>
  <c r="I18" i="6"/>
  <c r="G19" i="5"/>
  <c r="I18" i="5"/>
  <c r="G20" i="4"/>
  <c r="I20" i="4" s="1"/>
  <c r="I19" i="4"/>
  <c r="G20" i="6" l="1"/>
  <c r="I20" i="6" s="1"/>
  <c r="I19" i="6"/>
  <c r="G20" i="5"/>
  <c r="I20" i="5" s="1"/>
  <c r="I19" i="5"/>
</calcChain>
</file>

<file path=xl/sharedStrings.xml><?xml version="1.0" encoding="utf-8"?>
<sst xmlns="http://schemas.openxmlformats.org/spreadsheetml/2006/main" count="135" uniqueCount="31">
  <si>
    <t xml:space="preserve">Date </t>
  </si>
  <si>
    <t>Time</t>
  </si>
  <si>
    <t>08:00-09:00</t>
  </si>
  <si>
    <t>09:00-10:00</t>
  </si>
  <si>
    <t>10:00-11:00</t>
  </si>
  <si>
    <t>1100-12:00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</si>
  <si>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</si>
  <si>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</si>
  <si>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</si>
  <si>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</si>
  <si>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</si>
  <si>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</si>
  <si>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</si>
  <si>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</si>
  <si>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</si>
  <si>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</si>
  <si>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</si>
  <si>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</si>
  <si>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00:00-01:00</t>
  </si>
  <si>
    <t>Hourly Target 25'</t>
  </si>
  <si>
    <t>Hourly Take 24'
(Actual)</t>
  </si>
  <si>
    <t>Hourly Take 25'
(Actual)</t>
  </si>
  <si>
    <t>percentages</t>
  </si>
  <si>
    <t>Total Take 
2024</t>
  </si>
  <si>
    <t>Total Take 
2025</t>
  </si>
  <si>
    <t>Difference Between
2024/2025</t>
  </si>
  <si>
    <t>Difference To
25' Hourly Target</t>
  </si>
  <si>
    <t>Sunday</t>
  </si>
  <si>
    <t>XMAS EVE</t>
  </si>
  <si>
    <t>mad Friday</t>
  </si>
  <si>
    <t>NYE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</si>
</sst>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£&quot;* #,##0.00_);_(&quot;£&quot;* \(#,##0.00\);_(&quot;£&quot;* &quot;-&quot;??_);_(@_)"/>
    <numFmt numFmtId="164" formatCode="_-[$£-809]* #,##0.00_-;\-[$£-809]* #,##0.00_-;_-[$£-809]* &quot;-&quot;??_-;_-@_-"/>
  </numFmts>
  <fonts count="4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2" applyNumberFormat="1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20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9" fontId="0" fillId="0" borderId="0" xfId="2" applyFont="1"/>
    <xf numFmtId="44" fontId="0" fillId="0" borderId="0" xfId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4" fontId="0" fillId="0" borderId="0" xfId="1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4" fontId="0" fillId="3" borderId="1" xfId="1" applyFont="1" applyFill="1" applyBorder="1" applyAlignment="1" applyProtection="1">
      <alignment horizontal="center" vertical="center"/>
      <protection locked="0"/>
    </xf>
    <xf numFmtId="44" fontId="0" fillId="3" borderId="2" xfId="1" applyFont="1" applyFill="1" applyBorder="1" applyAlignment="1" applyProtection="1">
      <alignment horizontal="center" vertical="center"/>
      <protection locked="0"/>
    </xf>
  </cellXfs>
  <cellStyles count="3">
    <cellStyle name="Currency" xfId="1" builtinId="4"/>
    <cellStyle name="Normal" xfId="0" builtinId="0"/>
    <cellStyle name="Per cent" xfId="2" builtinId="5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27B1C-70D5-5345-A7DD-059E05E136C4}">
  <sheetPr>
    <pageSetUpPr fitToPage="1"/>
  </sheetPr>
  <dimension ref="A1:M21"/>
  <sheetViews>
    <sheetView workbookViewId="0">
      <selection activeCell="L5" sqref="L5"/>
    </sheetView>
  </sheetViews>
  <sheetFormatPr baseColWidth="10" defaultColWidth="17.1640625" defaultRowHeight="27" customHeight="1" x14ac:dyDescent="0.2"/>
  <cols>
    <col min="1" max="1" width="17.1640625" style="1"/>
    <col min="2" max="2" width="17.1640625" style="1" customWidth="1"/>
    <col min="3" max="3" width="17.1640625" style="1" hidden="1" customWidth="1"/>
    <col min="4" max="4" width="17.1640625" style="1"/>
    <col min="5" max="5" width="4" style="1" customWidth="1"/>
    <col min="6" max="7" width="17.1640625" style="1"/>
    <col min="8" max="8" width="4" style="1" customWidth="1"/>
    <col min="9" max="9" width="18.83203125" style="1" customWidth="1"/>
    <col min="10" max="10" width="4" style="1" customWidth="1"/>
    <col min="11" max="11" width="0" style="1" hidden="1" customWidth="1"/>
    <col min="12" max="16384" width="17.1640625" style="1"/>
  </cols>
  <sheetData>
    <row r="1" spans="1:13" ht="27" customHeight="1" x14ac:dyDescent="0.2">
      <c r="A1" s="1" t="s">
        <v>0</v>
      </c>
      <c r="B1" s="14">
        <v>46011</v>
      </c>
    </row>
    <row r="3" spans="1:13" ht="46" customHeight="1" x14ac:dyDescent="0.2">
      <c r="A3" s="3" t="s">
        <v>1</v>
      </c>
      <c r="B3" s="5" t="s">
        <v>20</v>
      </c>
      <c r="C3" s="3" t="s">
        <v>19</v>
      </c>
      <c r="D3" s="12" t="s">
        <v>21</v>
      </c>
      <c r="F3" s="5" t="s">
        <v>23</v>
      </c>
      <c r="G3" s="5" t="s">
        <v>24</v>
      </c>
      <c r="H3" s="10"/>
      <c r="I3" s="5" t="s">
        <v>25</v>
      </c>
      <c r="J3" s="10"/>
      <c r="K3" s="5" t="s">
        <v>26</v>
      </c>
      <c r="M3" s="13"/>
    </row>
    <row r="4" spans="1:13" ht="27" customHeight="1" x14ac:dyDescent="0.2">
      <c r="A4" s="3" t="s">
        <v>2</v>
      </c>
      <c r="B4" s="2">
        <v>90.57</v>
      </c>
      <c r="C4" s="7">
        <f>$C$21*Formulas!G2</f>
        <v>97.303338422433214</v>
      </c>
      <c r="D4" s="15">
        <v>89.3</v>
      </c>
      <c r="F4" s="8">
        <f>B4</f>
        <v>90.57</v>
      </c>
      <c r="G4" s="7">
        <f>D4</f>
        <v>89.3</v>
      </c>
      <c r="H4" s="11"/>
      <c r="I4" s="9">
        <f>G4-F4</f>
        <v>-1.269999999999996</v>
      </c>
      <c r="J4" s="9"/>
      <c r="K4" s="9">
        <f>D4-C4</f>
        <v>-8.0033384224332167</v>
      </c>
    </row>
    <row r="5" spans="1:13" ht="27" customHeight="1" x14ac:dyDescent="0.2">
      <c r="A5" s="3" t="s">
        <v>3</v>
      </c>
      <c r="B5" s="2">
        <v>238.95</v>
      </c>
      <c r="C5" s="7">
        <f>$C$21*Formulas!G3</f>
        <v>256.71450498002008</v>
      </c>
      <c r="D5" s="16">
        <v>351.59</v>
      </c>
      <c r="F5" s="8">
        <f>B5+F4</f>
        <v>329.52</v>
      </c>
      <c r="G5" s="7">
        <f>D5+G4</f>
        <v>440.89</v>
      </c>
      <c r="H5" s="11"/>
      <c r="I5" s="9">
        <f t="shared" ref="I5:I20" si="0">G5-F5</f>
        <v>111.37</v>
      </c>
      <c r="J5" s="9"/>
      <c r="K5" s="9">
        <f t="shared" ref="K5:K19" si="1">D5-C5</f>
        <v>94.875495019979894</v>
      </c>
    </row>
    <row r="6" spans="1:13" ht="27" customHeight="1" x14ac:dyDescent="0.2">
      <c r="A6" s="3" t="s">
        <v>4</v>
      </c>
      <c r="B6" s="2">
        <v>387.95</v>
      </c>
      <c r="C6" s="7">
        <f>$C$21*Formulas!G4</f>
        <v>416.79176483364216</v>
      </c>
      <c r="D6" s="16">
        <v>499.28</v>
      </c>
      <c r="F6" s="8">
        <f t="shared" ref="F6:F20" si="2">B6+F5</f>
        <v>717.47</v>
      </c>
      <c r="G6" s="7">
        <f t="shared" ref="G6:G20" si="3">D6+G5</f>
        <v>940.17</v>
      </c>
      <c r="H6" s="11"/>
      <c r="I6" s="9">
        <f t="shared" si="0"/>
        <v>222.69999999999993</v>
      </c>
      <c r="J6" s="9"/>
      <c r="K6" s="9">
        <f t="shared" si="1"/>
        <v>82.488235166357811</v>
      </c>
    </row>
    <row r="7" spans="1:13" ht="27" customHeight="1" x14ac:dyDescent="0.2">
      <c r="A7" s="3" t="s">
        <v>5</v>
      </c>
      <c r="B7" s="2">
        <v>614.27</v>
      </c>
      <c r="C7" s="7">
        <f>$C$21*Formulas!G5</f>
        <v>659.93730476700955</v>
      </c>
      <c r="D7" s="16">
        <v>501.61</v>
      </c>
      <c r="F7" s="8">
        <f t="shared" si="2"/>
        <v>1331.74</v>
      </c>
      <c r="G7" s="7">
        <f t="shared" si="3"/>
        <v>1441.78</v>
      </c>
      <c r="H7" s="11"/>
      <c r="I7" s="9">
        <f t="shared" si="0"/>
        <v>110.03999999999996</v>
      </c>
      <c r="J7" s="9"/>
      <c r="K7" s="9">
        <f t="shared" si="1"/>
        <v>-158.32730476700954</v>
      </c>
    </row>
    <row r="8" spans="1:13" ht="27" customHeight="1" x14ac:dyDescent="0.2">
      <c r="A8" s="3" t="s">
        <v>6</v>
      </c>
      <c r="B8" s="2">
        <v>983.63</v>
      </c>
      <c r="C8" s="7">
        <f>$C$21*Formulas!G6</f>
        <v>1056.7570141598542</v>
      </c>
      <c r="D8" s="16">
        <v>952.21</v>
      </c>
      <c r="F8" s="8">
        <f t="shared" si="2"/>
        <v>2315.37</v>
      </c>
      <c r="G8" s="7">
        <f t="shared" si="3"/>
        <v>2393.9899999999998</v>
      </c>
      <c r="H8" s="11"/>
      <c r="I8" s="9">
        <f t="shared" si="0"/>
        <v>78.619999999999891</v>
      </c>
      <c r="J8" s="9"/>
      <c r="K8" s="9">
        <f t="shared" si="1"/>
        <v>-104.54701415985414</v>
      </c>
    </row>
    <row r="9" spans="1:13" ht="27" customHeight="1" x14ac:dyDescent="0.2">
      <c r="A9" s="3" t="s">
        <v>7</v>
      </c>
      <c r="B9" s="2">
        <v>1009.68</v>
      </c>
      <c r="C9" s="7">
        <f>$C$21*Formulas!G7</f>
        <v>1084.7436760335916</v>
      </c>
      <c r="D9" s="16">
        <v>1000.53</v>
      </c>
      <c r="F9" s="8">
        <f t="shared" si="2"/>
        <v>3325.0499999999997</v>
      </c>
      <c r="G9" s="7">
        <f t="shared" si="3"/>
        <v>3394.5199999999995</v>
      </c>
      <c r="H9" s="11"/>
      <c r="I9" s="9">
        <f t="shared" si="0"/>
        <v>69.4699999999998</v>
      </c>
      <c r="J9" s="9"/>
      <c r="K9" s="9">
        <f t="shared" si="1"/>
        <v>-84.213676033591582</v>
      </c>
    </row>
    <row r="10" spans="1:13" ht="27" customHeight="1" x14ac:dyDescent="0.2">
      <c r="A10" s="3" t="s">
        <v>8</v>
      </c>
      <c r="B10" s="2">
        <v>941.72</v>
      </c>
      <c r="C10" s="7">
        <f>$C$21*Formulas!G8</f>
        <v>1011.731256035926</v>
      </c>
      <c r="D10" s="16">
        <v>729.49</v>
      </c>
      <c r="F10" s="8">
        <f t="shared" si="2"/>
        <v>4266.7699999999995</v>
      </c>
      <c r="G10" s="7">
        <f t="shared" si="3"/>
        <v>4124.0099999999993</v>
      </c>
      <c r="H10" s="11"/>
      <c r="I10" s="9">
        <f t="shared" si="0"/>
        <v>-142.76000000000022</v>
      </c>
      <c r="J10" s="9"/>
      <c r="K10" s="9">
        <f t="shared" si="1"/>
        <v>-282.24125603592597</v>
      </c>
    </row>
    <row r="11" spans="1:13" ht="27" customHeight="1" x14ac:dyDescent="0.2">
      <c r="A11" s="3" t="s">
        <v>9</v>
      </c>
      <c r="B11" s="2">
        <v>948.86</v>
      </c>
      <c r="C11" s="7">
        <f>$C$21*Formulas!G9</f>
        <v>1019.4020723805895</v>
      </c>
      <c r="D11" s="16">
        <v>996.24</v>
      </c>
      <c r="F11" s="8">
        <f t="shared" si="2"/>
        <v>5215.6299999999992</v>
      </c>
      <c r="G11" s="7">
        <f t="shared" si="3"/>
        <v>5120.2499999999991</v>
      </c>
      <c r="H11" s="11"/>
      <c r="I11" s="9">
        <f t="shared" si="0"/>
        <v>-95.380000000000109</v>
      </c>
      <c r="J11" s="9"/>
      <c r="K11" s="9">
        <f t="shared" si="1"/>
        <v>-23.162072380589507</v>
      </c>
    </row>
    <row r="12" spans="1:13" ht="27" customHeight="1" x14ac:dyDescent="0.2">
      <c r="A12" s="4" t="s">
        <v>10</v>
      </c>
      <c r="B12" s="2">
        <v>1004.64</v>
      </c>
      <c r="C12" s="7">
        <f>$C$21*Formulas!G10</f>
        <v>1079.3289821432409</v>
      </c>
      <c r="D12" s="16">
        <v>1070.0899999999999</v>
      </c>
      <c r="F12" s="8">
        <f t="shared" si="2"/>
        <v>6220.2699999999995</v>
      </c>
      <c r="G12" s="7">
        <f t="shared" si="3"/>
        <v>6190.3399999999992</v>
      </c>
      <c r="H12" s="11"/>
      <c r="I12" s="9">
        <f t="shared" si="0"/>
        <v>-29.930000000000291</v>
      </c>
      <c r="J12" s="9"/>
      <c r="K12" s="9">
        <f t="shared" si="1"/>
        <v>-9.2389821432409462</v>
      </c>
    </row>
    <row r="13" spans="1:13" ht="27" customHeight="1" x14ac:dyDescent="0.2">
      <c r="A13" s="3" t="s">
        <v>11</v>
      </c>
      <c r="B13" s="2">
        <v>1213.5999999999999</v>
      </c>
      <c r="C13" s="7">
        <f>$C$21*Formulas!G11</f>
        <v>1303.8239097876224</v>
      </c>
      <c r="D13" s="16">
        <v>1260.43</v>
      </c>
      <c r="F13" s="8">
        <f t="shared" si="2"/>
        <v>7433.869999999999</v>
      </c>
      <c r="G13" s="7">
        <f t="shared" si="3"/>
        <v>7450.7699999999995</v>
      </c>
      <c r="H13" s="11"/>
      <c r="I13" s="9">
        <f t="shared" si="0"/>
        <v>16.900000000000546</v>
      </c>
      <c r="J13" s="9"/>
      <c r="K13" s="9">
        <f t="shared" si="1"/>
        <v>-43.393909787622306</v>
      </c>
    </row>
    <row r="14" spans="1:13" ht="27" customHeight="1" x14ac:dyDescent="0.2">
      <c r="A14" s="3" t="s">
        <v>12</v>
      </c>
      <c r="B14" s="2">
        <v>1455.75</v>
      </c>
      <c r="C14" s="7">
        <f>$C$21*Formulas!G12</f>
        <v>1563.9763156504048</v>
      </c>
      <c r="D14" s="16">
        <v>1405.05</v>
      </c>
      <c r="F14" s="8">
        <f t="shared" si="2"/>
        <v>8889.619999999999</v>
      </c>
      <c r="G14" s="7">
        <f t="shared" si="3"/>
        <v>8855.82</v>
      </c>
      <c r="H14" s="11"/>
      <c r="I14" s="9">
        <f t="shared" si="0"/>
        <v>-33.799999999999272</v>
      </c>
      <c r="J14" s="9"/>
      <c r="K14" s="9">
        <f t="shared" si="1"/>
        <v>-158.92631565040483</v>
      </c>
    </row>
    <row r="15" spans="1:13" ht="27" customHeight="1" x14ac:dyDescent="0.2">
      <c r="A15" s="3" t="s">
        <v>13</v>
      </c>
      <c r="B15" s="2">
        <v>2374.64</v>
      </c>
      <c r="C15" s="7">
        <f>$C$21*Formulas!G13</f>
        <v>2551.1802975758728</v>
      </c>
      <c r="D15" s="16">
        <v>2504.1799999999998</v>
      </c>
      <c r="F15" s="8">
        <f t="shared" si="2"/>
        <v>11264.259999999998</v>
      </c>
      <c r="G15" s="7">
        <f t="shared" si="3"/>
        <v>11360</v>
      </c>
      <c r="H15" s="11"/>
      <c r="I15" s="9">
        <f t="shared" si="0"/>
        <v>95.740000000001601</v>
      </c>
      <c r="J15" s="9"/>
      <c r="K15" s="9">
        <f t="shared" si="1"/>
        <v>-47.000297575872992</v>
      </c>
    </row>
    <row r="16" spans="1:13" ht="27" customHeight="1" x14ac:dyDescent="0.2">
      <c r="A16" s="3" t="s">
        <v>14</v>
      </c>
      <c r="B16" s="2">
        <v>2596.2399999999998</v>
      </c>
      <c r="C16" s="7">
        <f>$C$21*Formulas!G14</f>
        <v>2789.2549337071659</v>
      </c>
      <c r="D16" s="16">
        <v>2407.17</v>
      </c>
      <c r="F16" s="8">
        <f t="shared" si="2"/>
        <v>13860.499999999998</v>
      </c>
      <c r="G16" s="7">
        <f t="shared" si="3"/>
        <v>13767.17</v>
      </c>
      <c r="H16" s="11"/>
      <c r="I16" s="9">
        <f t="shared" si="0"/>
        <v>-93.329999999998108</v>
      </c>
      <c r="J16" s="9"/>
      <c r="K16" s="9">
        <f t="shared" si="1"/>
        <v>-382.08493370716587</v>
      </c>
    </row>
    <row r="17" spans="1:11" ht="27" customHeight="1" x14ac:dyDescent="0.2">
      <c r="A17" s="4" t="s">
        <v>15</v>
      </c>
      <c r="B17" s="2">
        <v>1312.84</v>
      </c>
      <c r="C17" s="7">
        <f>$C$21*Formulas!G15</f>
        <v>1410.4418109142898</v>
      </c>
      <c r="D17" s="16">
        <v>1684.87</v>
      </c>
      <c r="F17" s="8">
        <f t="shared" si="2"/>
        <v>15173.339999999998</v>
      </c>
      <c r="G17" s="7">
        <f t="shared" si="3"/>
        <v>15452.04</v>
      </c>
      <c r="H17" s="11"/>
      <c r="I17" s="9">
        <f t="shared" si="0"/>
        <v>278.70000000000255</v>
      </c>
      <c r="J17" s="9"/>
      <c r="K17" s="9">
        <f t="shared" si="1"/>
        <v>274.42818908571007</v>
      </c>
    </row>
    <row r="18" spans="1:11" ht="27" customHeight="1" x14ac:dyDescent="0.2">
      <c r="A18" s="3" t="s">
        <v>16</v>
      </c>
      <c r="B18" s="2">
        <v>1306.69</v>
      </c>
      <c r="C18" s="7">
        <f>$C$21*Formulas!G16</f>
        <v>1403.834595155231</v>
      </c>
      <c r="D18" s="16">
        <v>1339.83</v>
      </c>
      <c r="F18" s="8">
        <f t="shared" si="2"/>
        <v>16480.03</v>
      </c>
      <c r="G18" s="7">
        <f t="shared" si="3"/>
        <v>16791.870000000003</v>
      </c>
      <c r="H18" s="11"/>
      <c r="I18" s="9">
        <f t="shared" si="0"/>
        <v>311.84000000000378</v>
      </c>
      <c r="J18" s="9"/>
      <c r="K18" s="9">
        <f t="shared" si="1"/>
        <v>-64.004595155231073</v>
      </c>
    </row>
    <row r="19" spans="1:11" ht="27" customHeight="1" x14ac:dyDescent="0.2">
      <c r="A19" s="3" t="s">
        <v>17</v>
      </c>
      <c r="B19" s="2">
        <v>635.83000000000004</v>
      </c>
      <c r="C19" s="7">
        <f>$C$21*Formulas!G17</f>
        <v>683.10016196462095</v>
      </c>
      <c r="D19" s="16">
        <v>289.52</v>
      </c>
      <c r="F19" s="8">
        <f t="shared" si="2"/>
        <v>17115.86</v>
      </c>
      <c r="G19" s="7">
        <f t="shared" si="3"/>
        <v>17081.390000000003</v>
      </c>
      <c r="H19" s="11"/>
      <c r="I19" s="9">
        <f t="shared" si="0"/>
        <v>-34.469999999997526</v>
      </c>
      <c r="J19" s="9"/>
      <c r="K19" s="9">
        <f t="shared" si="1"/>
        <v>-393.58016196462097</v>
      </c>
    </row>
    <row r="20" spans="1:11" ht="27" customHeight="1" x14ac:dyDescent="0.2">
      <c r="A20" s="3" t="s">
        <v>18</v>
      </c>
      <c r="B20" s="2">
        <v>103.95</v>
      </c>
      <c r="C20" s="7">
        <f>$C$21*Formulas!G18</f>
        <v>111.67806148848332</v>
      </c>
      <c r="D20" s="16">
        <v>75.239999999999995</v>
      </c>
      <c r="F20" s="8">
        <f t="shared" si="2"/>
        <v>17219.810000000001</v>
      </c>
      <c r="G20" s="7">
        <f t="shared" si="3"/>
        <v>17156.630000000005</v>
      </c>
      <c r="H20" s="11"/>
      <c r="I20" s="9">
        <f t="shared" si="0"/>
        <v>-63.179999999996653</v>
      </c>
      <c r="J20" s="9"/>
      <c r="K20" s="9">
        <f>D20-C20</f>
        <v>-36.438061488483328</v>
      </c>
    </row>
    <row r="21" spans="1:11" ht="27" customHeight="1" x14ac:dyDescent="0.2">
      <c r="B21" s="2">
        <f>SUM(B4:B20)</f>
        <v>17219.810000000001</v>
      </c>
      <c r="C21" s="7">
        <v>18500</v>
      </c>
      <c r="D21" s="9">
        <f>SUM(D4:D20)</f>
        <v>17156.630000000005</v>
      </c>
    </row>
  </sheetData>
  <sheetProtection algorithmName="SHA-512" hashValue="f2KnGIv9GSO+OXSJ1szLl1CUWaW/eNHi7YYr8t2nPJapcEaTIeKiW4A85q80kTGEeGcUyFjXk39hObR7fO4RHg==" saltValue="plAHAag98/omGMV/cSlqUQ==" spinCount="100000" sheet="1" objects="1" scenarios="1"/>
  <conditionalFormatting sqref="I4:K20">
    <cfRule type="cellIs" dxfId="9" priority="1" operator="greaterThan">
      <formula>0</formula>
    </cfRule>
    <cfRule type="cellIs" dxfId="8" priority="2" operator="lessThan">
      <formula>0</formula>
    </cfRule>
  </conditionalFormatting>
  <pageMargins left="0.25" right="0.25" top="0.75" bottom="0.75" header="0.3" footer="0.3"/>
  <pageSetup paperSize="9" scale="89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E63A8-6C2D-8340-965A-6ABFA1483CF7}">
  <sheetPr>
    <pageSetUpPr fitToPage="1"/>
  </sheetPr>
  <dimension ref="A1:M21"/>
  <sheetViews>
    <sheetView workbookViewId="0">
      <selection activeCell="L10" sqref="L10"/>
    </sheetView>
  </sheetViews>
  <sheetFormatPr baseColWidth="10" defaultColWidth="17.1640625" defaultRowHeight="27" customHeight="1" x14ac:dyDescent="0.2"/>
  <cols>
    <col min="1" max="1" width="17.1640625" style="1"/>
    <col min="2" max="2" width="17.1640625" style="1" customWidth="1"/>
    <col min="3" max="3" width="17.1640625" style="1" hidden="1" customWidth="1"/>
    <col min="4" max="4" width="17.1640625" style="1"/>
    <col min="5" max="5" width="4" style="1" customWidth="1"/>
    <col min="6" max="7" width="17.1640625" style="1"/>
    <col min="8" max="8" width="4" style="1" customWidth="1"/>
    <col min="9" max="9" width="18.83203125" style="1" customWidth="1"/>
    <col min="10" max="10" width="4" style="1" customWidth="1"/>
    <col min="11" max="11" width="0" style="1" hidden="1" customWidth="1"/>
    <col min="12" max="16384" width="17.1640625" style="1"/>
  </cols>
  <sheetData>
    <row r="1" spans="1:13" ht="27" customHeight="1" x14ac:dyDescent="0.2">
      <c r="A1" s="1" t="s">
        <v>0</v>
      </c>
      <c r="B1" s="14">
        <v>46011</v>
      </c>
    </row>
    <row r="3" spans="1:13" ht="46" customHeight="1" x14ac:dyDescent="0.2">
      <c r="A3" s="3" t="s">
        <v>1</v>
      </c>
      <c r="B3" s="5" t="s">
        <v>20</v>
      </c>
      <c r="C3" s="3" t="s">
        <v>19</v>
      </c>
      <c r="D3" s="12" t="s">
        <v>21</v>
      </c>
      <c r="F3" s="5" t="s">
        <v>23</v>
      </c>
      <c r="G3" s="5" t="s">
        <v>24</v>
      </c>
      <c r="H3" s="10"/>
      <c r="I3" s="5" t="s">
        <v>25</v>
      </c>
      <c r="J3" s="10"/>
      <c r="K3" s="5" t="s">
        <v>26</v>
      </c>
      <c r="M3" s="13"/>
    </row>
    <row r="4" spans="1:13" ht="27" customHeight="1" x14ac:dyDescent="0.2">
      <c r="A4" s="3" t="s">
        <v>2</v>
      </c>
      <c r="B4" s="2">
        <v>102.79</v>
      </c>
      <c r="C4" s="7">
        <f>$C$21*Formulas!A2</f>
        <v>106.03271608617315</v>
      </c>
      <c r="D4" s="15">
        <v>118.47</v>
      </c>
      <c r="F4" s="8">
        <f>B4</f>
        <v>102.79</v>
      </c>
      <c r="G4" s="7">
        <f>D4</f>
        <v>118.47</v>
      </c>
      <c r="H4" s="11"/>
      <c r="I4" s="9">
        <f>G4-F4</f>
        <v>15.679999999999993</v>
      </c>
      <c r="J4" s="9"/>
      <c r="K4" s="9">
        <f>D4-C4</f>
        <v>12.437283913826846</v>
      </c>
    </row>
    <row r="5" spans="1:13" ht="27" customHeight="1" x14ac:dyDescent="0.2">
      <c r="A5" s="3" t="s">
        <v>3</v>
      </c>
      <c r="B5" s="2">
        <v>519.07000000000005</v>
      </c>
      <c r="C5" s="7">
        <f>$C$21*Formulas!A3</f>
        <v>535.44510106868267</v>
      </c>
      <c r="D5" s="16">
        <v>283.83</v>
      </c>
      <c r="F5" s="8">
        <f>B5+F4</f>
        <v>621.86</v>
      </c>
      <c r="G5" s="7">
        <f>D5+G4</f>
        <v>402.29999999999995</v>
      </c>
      <c r="H5" s="11"/>
      <c r="I5" s="9">
        <f t="shared" ref="I5:I20" si="0">G5-F5</f>
        <v>-219.56000000000006</v>
      </c>
      <c r="J5" s="9"/>
      <c r="K5" s="9">
        <f t="shared" ref="K5:K19" si="1">D5-C5</f>
        <v>-251.61510106868269</v>
      </c>
    </row>
    <row r="6" spans="1:13" ht="27" customHeight="1" x14ac:dyDescent="0.2">
      <c r="A6" s="3" t="s">
        <v>4</v>
      </c>
      <c r="B6" s="2">
        <v>1277.3599999999999</v>
      </c>
      <c r="C6" s="7">
        <f>$C$21*Formulas!A4</f>
        <v>1317.6568753753684</v>
      </c>
      <c r="D6" s="16">
        <v>730.63</v>
      </c>
      <c r="F6" s="8">
        <f t="shared" ref="F6:F20" si="2">B6+F5</f>
        <v>1899.2199999999998</v>
      </c>
      <c r="G6" s="7">
        <f t="shared" ref="G6:G20" si="3">D6+G5</f>
        <v>1132.9299999999998</v>
      </c>
      <c r="H6" s="11"/>
      <c r="I6" s="9">
        <f t="shared" si="0"/>
        <v>-766.29</v>
      </c>
      <c r="J6" s="9"/>
      <c r="K6" s="9">
        <f t="shared" si="1"/>
        <v>-587.02687537536838</v>
      </c>
    </row>
    <row r="7" spans="1:13" ht="27" customHeight="1" x14ac:dyDescent="0.2">
      <c r="A7" s="3" t="s">
        <v>5</v>
      </c>
      <c r="B7" s="2">
        <v>806.39</v>
      </c>
      <c r="C7" s="7">
        <f>$C$21*Formulas!A5</f>
        <v>831.82918498617732</v>
      </c>
      <c r="D7" s="16">
        <v>600.80999999999995</v>
      </c>
      <c r="F7" s="8">
        <f t="shared" si="2"/>
        <v>2705.6099999999997</v>
      </c>
      <c r="G7" s="7">
        <f t="shared" si="3"/>
        <v>1733.7399999999998</v>
      </c>
      <c r="H7" s="11"/>
      <c r="I7" s="9">
        <f t="shared" si="0"/>
        <v>-971.86999999999989</v>
      </c>
      <c r="J7" s="9"/>
      <c r="K7" s="9">
        <f t="shared" si="1"/>
        <v>-231.01918498617738</v>
      </c>
    </row>
    <row r="8" spans="1:13" ht="27" customHeight="1" x14ac:dyDescent="0.2">
      <c r="A8" s="3" t="s">
        <v>6</v>
      </c>
      <c r="B8" s="2">
        <v>873.28</v>
      </c>
      <c r="C8" s="7">
        <f>$C$21*Formulas!A6</f>
        <v>900.82936378765714</v>
      </c>
      <c r="D8" s="16">
        <v>872.87</v>
      </c>
      <c r="F8" s="8">
        <f t="shared" si="2"/>
        <v>3578.8899999999994</v>
      </c>
      <c r="G8" s="7">
        <f t="shared" si="3"/>
        <v>2606.6099999999997</v>
      </c>
      <c r="H8" s="11"/>
      <c r="I8" s="9">
        <f t="shared" si="0"/>
        <v>-972.27999999999975</v>
      </c>
      <c r="J8" s="9"/>
      <c r="K8" s="9">
        <f t="shared" si="1"/>
        <v>-27.959363787657139</v>
      </c>
    </row>
    <row r="9" spans="1:13" ht="27" customHeight="1" x14ac:dyDescent="0.2">
      <c r="A9" s="3" t="s">
        <v>7</v>
      </c>
      <c r="B9" s="2">
        <v>902.78</v>
      </c>
      <c r="C9" s="7">
        <f>$C$21*Formulas!A7</f>
        <v>931.26000027507905</v>
      </c>
      <c r="D9" s="16">
        <v>1082.55</v>
      </c>
      <c r="F9" s="8">
        <f t="shared" si="2"/>
        <v>4481.6699999999992</v>
      </c>
      <c r="G9" s="7">
        <f t="shared" si="3"/>
        <v>3689.16</v>
      </c>
      <c r="H9" s="11"/>
      <c r="I9" s="9">
        <f t="shared" si="0"/>
        <v>-792.50999999999931</v>
      </c>
      <c r="J9" s="9"/>
      <c r="K9" s="9">
        <f t="shared" si="1"/>
        <v>151.2899997249209</v>
      </c>
    </row>
    <row r="10" spans="1:13" ht="27" customHeight="1" x14ac:dyDescent="0.2">
      <c r="A10" s="3" t="s">
        <v>8</v>
      </c>
      <c r="B10" s="2">
        <v>1007.33</v>
      </c>
      <c r="C10" s="7">
        <f>$C$21*Formulas!A8</f>
        <v>1039.1082390805018</v>
      </c>
      <c r="D10" s="16">
        <v>1177.0899999999999</v>
      </c>
      <c r="F10" s="8">
        <f t="shared" si="2"/>
        <v>5488.9999999999991</v>
      </c>
      <c r="G10" s="7">
        <f t="shared" si="3"/>
        <v>4866.25</v>
      </c>
      <c r="H10" s="11"/>
      <c r="I10" s="9">
        <f t="shared" si="0"/>
        <v>-622.74999999999909</v>
      </c>
      <c r="J10" s="9"/>
      <c r="K10" s="9">
        <f t="shared" si="1"/>
        <v>137.98176091949813</v>
      </c>
    </row>
    <row r="11" spans="1:13" ht="27" customHeight="1" x14ac:dyDescent="0.2">
      <c r="A11" s="3" t="s">
        <v>9</v>
      </c>
      <c r="B11" s="2">
        <v>1156.93</v>
      </c>
      <c r="C11" s="7">
        <f>$C$21*Formulas!A9</f>
        <v>1193.4276702167167</v>
      </c>
      <c r="D11" s="16">
        <v>1420.48</v>
      </c>
      <c r="F11" s="8">
        <f t="shared" si="2"/>
        <v>6645.9299999999994</v>
      </c>
      <c r="G11" s="7">
        <f t="shared" si="3"/>
        <v>6286.73</v>
      </c>
      <c r="H11" s="11"/>
      <c r="I11" s="9">
        <f t="shared" si="0"/>
        <v>-359.19999999999982</v>
      </c>
      <c r="J11" s="9"/>
      <c r="K11" s="9">
        <f t="shared" si="1"/>
        <v>227.05232978328331</v>
      </c>
    </row>
    <row r="12" spans="1:13" ht="27" customHeight="1" x14ac:dyDescent="0.2">
      <c r="A12" s="4" t="s">
        <v>10</v>
      </c>
      <c r="B12" s="2">
        <v>1143.54</v>
      </c>
      <c r="C12" s="7">
        <f>$C$21*Formulas!A10</f>
        <v>1179.6152558924255</v>
      </c>
      <c r="D12" s="16">
        <v>1439.21</v>
      </c>
      <c r="F12" s="8">
        <f t="shared" si="2"/>
        <v>7789.4699999999993</v>
      </c>
      <c r="G12" s="7">
        <f t="shared" si="3"/>
        <v>7725.94</v>
      </c>
      <c r="H12" s="11"/>
      <c r="I12" s="9">
        <f t="shared" si="0"/>
        <v>-63.529999999999745</v>
      </c>
      <c r="J12" s="9"/>
      <c r="K12" s="9">
        <f t="shared" si="1"/>
        <v>259.59474410757457</v>
      </c>
    </row>
    <row r="13" spans="1:13" ht="27" customHeight="1" x14ac:dyDescent="0.2">
      <c r="A13" s="3" t="s">
        <v>11</v>
      </c>
      <c r="B13" s="2">
        <v>1344.05</v>
      </c>
      <c r="C13" s="7">
        <f>$C$21*Formulas!A11</f>
        <v>1386.4507447769336</v>
      </c>
      <c r="D13" s="16">
        <v>1911.93</v>
      </c>
      <c r="F13" s="8">
        <f t="shared" si="2"/>
        <v>9133.5199999999986</v>
      </c>
      <c r="G13" s="7">
        <f t="shared" si="3"/>
        <v>9637.869999999999</v>
      </c>
      <c r="H13" s="11"/>
      <c r="I13" s="9">
        <f t="shared" si="0"/>
        <v>504.35000000000036</v>
      </c>
      <c r="J13" s="9"/>
      <c r="K13" s="9">
        <f t="shared" si="1"/>
        <v>525.4792552230665</v>
      </c>
    </row>
    <row r="14" spans="1:13" ht="27" customHeight="1" x14ac:dyDescent="0.2">
      <c r="A14" s="3" t="s">
        <v>12</v>
      </c>
      <c r="B14" s="2">
        <v>1690.2</v>
      </c>
      <c r="C14" s="7">
        <f>$C$21*Formulas!A12</f>
        <v>1743.5207386793447</v>
      </c>
      <c r="D14" s="16">
        <v>1466.15</v>
      </c>
      <c r="F14" s="8">
        <f t="shared" si="2"/>
        <v>10823.72</v>
      </c>
      <c r="G14" s="7">
        <f t="shared" si="3"/>
        <v>11104.019999999999</v>
      </c>
      <c r="H14" s="11"/>
      <c r="I14" s="9">
        <f t="shared" si="0"/>
        <v>280.29999999999927</v>
      </c>
      <c r="J14" s="9"/>
      <c r="K14" s="9">
        <f t="shared" si="1"/>
        <v>-277.37073867934464</v>
      </c>
    </row>
    <row r="15" spans="1:13" ht="27" customHeight="1" x14ac:dyDescent="0.2">
      <c r="A15" s="3" t="s">
        <v>13</v>
      </c>
      <c r="B15" s="2">
        <v>1583.98</v>
      </c>
      <c r="C15" s="7">
        <f>$C$21*Formulas!A13</f>
        <v>1633.949816384634</v>
      </c>
      <c r="D15" s="16">
        <v>1807.05</v>
      </c>
      <c r="F15" s="8">
        <f t="shared" si="2"/>
        <v>12407.699999999999</v>
      </c>
      <c r="G15" s="7">
        <f t="shared" si="3"/>
        <v>12911.069999999998</v>
      </c>
      <c r="H15" s="11"/>
      <c r="I15" s="9">
        <f t="shared" si="0"/>
        <v>503.36999999999898</v>
      </c>
      <c r="J15" s="9"/>
      <c r="K15" s="9">
        <f t="shared" si="1"/>
        <v>173.10018361536595</v>
      </c>
    </row>
    <row r="16" spans="1:13" ht="27" customHeight="1" x14ac:dyDescent="0.2">
      <c r="A16" s="3" t="s">
        <v>14</v>
      </c>
      <c r="B16" s="2">
        <v>1976.15</v>
      </c>
      <c r="C16" s="7">
        <f>$C$21*Formulas!A14</f>
        <v>2038.4916032074236</v>
      </c>
      <c r="D16" s="16">
        <v>2113.4899999999998</v>
      </c>
      <c r="F16" s="8">
        <f t="shared" si="2"/>
        <v>14383.849999999999</v>
      </c>
      <c r="G16" s="7">
        <f t="shared" si="3"/>
        <v>15024.559999999998</v>
      </c>
      <c r="H16" s="11"/>
      <c r="I16" s="9">
        <f t="shared" si="0"/>
        <v>640.70999999999913</v>
      </c>
      <c r="J16" s="9"/>
      <c r="K16" s="9">
        <f t="shared" si="1"/>
        <v>74.998396792576159</v>
      </c>
    </row>
    <row r="17" spans="1:11" ht="27" customHeight="1" x14ac:dyDescent="0.2">
      <c r="A17" s="4" t="s">
        <v>15</v>
      </c>
      <c r="B17" s="2">
        <v>1537.03</v>
      </c>
      <c r="C17" s="7">
        <f>$C$21*Formulas!A15</f>
        <v>1585.5186847546522</v>
      </c>
      <c r="D17" s="16">
        <v>1617.67</v>
      </c>
      <c r="F17" s="8">
        <f t="shared" si="2"/>
        <v>15920.88</v>
      </c>
      <c r="G17" s="7">
        <f t="shared" si="3"/>
        <v>16642.229999999996</v>
      </c>
      <c r="H17" s="11"/>
      <c r="I17" s="9">
        <f t="shared" si="0"/>
        <v>721.34999999999673</v>
      </c>
      <c r="J17" s="9"/>
      <c r="K17" s="9">
        <f t="shared" si="1"/>
        <v>32.15131524534786</v>
      </c>
    </row>
    <row r="18" spans="1:11" ht="27" customHeight="1" x14ac:dyDescent="0.2">
      <c r="A18" s="3" t="s">
        <v>16</v>
      </c>
      <c r="B18" s="2">
        <v>975.3</v>
      </c>
      <c r="C18" s="7">
        <f>$C$21*Formulas!A16</f>
        <v>1006.0677886841586</v>
      </c>
      <c r="D18" s="16">
        <v>1406.7</v>
      </c>
      <c r="F18" s="8">
        <f t="shared" si="2"/>
        <v>16896.18</v>
      </c>
      <c r="G18" s="7">
        <f t="shared" si="3"/>
        <v>18048.929999999997</v>
      </c>
      <c r="H18" s="11"/>
      <c r="I18" s="9">
        <f t="shared" si="0"/>
        <v>1152.7499999999964</v>
      </c>
      <c r="J18" s="9"/>
      <c r="K18" s="9">
        <f t="shared" si="1"/>
        <v>400.63221131584146</v>
      </c>
    </row>
    <row r="19" spans="1:11" ht="27" customHeight="1" x14ac:dyDescent="0.2">
      <c r="A19" s="3" t="s">
        <v>17</v>
      </c>
      <c r="B19" s="2">
        <v>410.73</v>
      </c>
      <c r="C19" s="7">
        <f>$C$21*Formulas!A17</f>
        <v>423.6872991348759</v>
      </c>
      <c r="D19" s="16">
        <v>484.3</v>
      </c>
      <c r="F19" s="8">
        <f t="shared" si="2"/>
        <v>17306.91</v>
      </c>
      <c r="G19" s="7">
        <f t="shared" si="3"/>
        <v>18533.229999999996</v>
      </c>
      <c r="H19" s="11"/>
      <c r="I19" s="9">
        <f t="shared" si="0"/>
        <v>1226.3199999999961</v>
      </c>
      <c r="J19" s="9"/>
      <c r="K19" s="9">
        <f t="shared" si="1"/>
        <v>60.612700865124111</v>
      </c>
    </row>
    <row r="20" spans="1:11" ht="27" customHeight="1" x14ac:dyDescent="0.2">
      <c r="A20" s="3" t="s">
        <v>18</v>
      </c>
      <c r="B20" s="2">
        <v>142.61000000000001</v>
      </c>
      <c r="C20" s="7">
        <f>$C$21*Formulas!A18</f>
        <v>147.108917609195</v>
      </c>
      <c r="D20" s="16">
        <v>99.4</v>
      </c>
      <c r="F20" s="8">
        <f t="shared" si="2"/>
        <v>17449.52</v>
      </c>
      <c r="G20" s="7">
        <f t="shared" si="3"/>
        <v>18632.629999999997</v>
      </c>
      <c r="H20" s="11"/>
      <c r="I20" s="9">
        <f t="shared" si="0"/>
        <v>1183.1099999999969</v>
      </c>
      <c r="J20" s="9"/>
      <c r="K20" s="9">
        <f>D20-C20</f>
        <v>-47.708917609194998</v>
      </c>
    </row>
    <row r="21" spans="1:11" ht="27" customHeight="1" x14ac:dyDescent="0.2">
      <c r="B21" s="2">
        <f>SUM(B4:B20)</f>
        <v>17449.52</v>
      </c>
      <c r="C21" s="7">
        <v>18000</v>
      </c>
      <c r="D21" s="9">
        <f>SUM(D4:D20)</f>
        <v>18632.629999999997</v>
      </c>
    </row>
  </sheetData>
  <sheetProtection algorithmName="SHA-512" hashValue="w0d9eDh/ZyrV2B8/WFHGM0XA6Y1XxcA5vtKnTLbA+xkmSlV/1NL4KU0GngEMBgYnyd5ROwvxIAncri/d+3pKiQ==" saltValue="iJRnd1r41blLWyG/iQ6iZw==" spinCount="100000" sheet="1" objects="1" scenarios="1"/>
  <phoneticPr fontId="2" type="noConversion"/>
  <conditionalFormatting sqref="I4:K20">
    <cfRule type="cellIs" dxfId="7" priority="1" operator="greaterThan">
      <formula>0</formula>
    </cfRule>
    <cfRule type="cellIs" dxfId="6" priority="2" operator="lessThan">
      <formula>0</formula>
    </cfRule>
  </conditionalFormatting>
  <pageMargins left="0.25" right="0.25" top="0.75" bottom="0.75" header="0.3" footer="0.3"/>
  <pageSetup paperSize="9" scale="89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EEAB6-B06B-4E4D-945A-AF01FC3CC563}">
  <sheetPr>
    <pageSetUpPr fitToPage="1"/>
  </sheetPr>
  <dimension ref="A1:M21"/>
  <sheetViews>
    <sheetView tabSelected="1" workbookViewId="0">
      <selection activeCell="M5" sqref="M5"/>
    </sheetView>
  </sheetViews>
  <sheetFormatPr baseColWidth="10" defaultColWidth="17.1640625" defaultRowHeight="27" customHeight="1" x14ac:dyDescent="0.2"/>
  <cols>
    <col min="1" max="1" width="17.1640625" style="1"/>
    <col min="2" max="2" width="17.1640625" style="1" customWidth="1"/>
    <col min="3" max="3" width="17.1640625" style="1" hidden="1" customWidth="1"/>
    <col min="4" max="4" width="17.1640625" style="1"/>
    <col min="5" max="5" width="4" style="1" customWidth="1"/>
    <col min="6" max="7" width="17.1640625" style="1"/>
    <col min="8" max="8" width="4" style="1" customWidth="1"/>
    <col min="9" max="9" width="18.83203125" style="1" customWidth="1"/>
    <col min="10" max="10" width="4" style="1" customWidth="1"/>
    <col min="11" max="11" width="0" style="1" hidden="1" customWidth="1"/>
    <col min="12" max="16384" width="17.1640625" style="1"/>
  </cols>
  <sheetData>
    <row r="1" spans="1:13" ht="27" customHeight="1" x14ac:dyDescent="0.2">
      <c r="A1" s="1" t="s">
        <v>0</v>
      </c>
      <c r="B1" s="14">
        <v>46012</v>
      </c>
    </row>
    <row r="3" spans="1:13" ht="46" customHeight="1" x14ac:dyDescent="0.2">
      <c r="A3" s="3" t="s">
        <v>1</v>
      </c>
      <c r="B3" s="5" t="s">
        <v>20</v>
      </c>
      <c r="C3" s="3" t="s">
        <v>19</v>
      </c>
      <c r="D3" s="12" t="s">
        <v>21</v>
      </c>
      <c r="F3" s="5" t="s">
        <v>23</v>
      </c>
      <c r="G3" s="5" t="s">
        <v>24</v>
      </c>
      <c r="H3" s="10"/>
      <c r="I3" s="5" t="s">
        <v>25</v>
      </c>
      <c r="J3" s="10"/>
      <c r="K3" s="5" t="s">
        <v>26</v>
      </c>
      <c r="M3" s="13"/>
    </row>
    <row r="4" spans="1:13" ht="27" customHeight="1" x14ac:dyDescent="0.2">
      <c r="A4" s="3" t="s">
        <v>2</v>
      </c>
      <c r="B4" s="2">
        <v>62.44</v>
      </c>
      <c r="C4" s="7">
        <f>$C$21*Formulas!C2</f>
        <v>64.26777553625098</v>
      </c>
      <c r="D4" s="15">
        <v>66.72</v>
      </c>
      <c r="F4" s="8">
        <f>B4</f>
        <v>62.44</v>
      </c>
      <c r="G4" s="7">
        <f>D4</f>
        <v>66.72</v>
      </c>
      <c r="H4" s="11"/>
      <c r="I4" s="9">
        <f>G4-F4</f>
        <v>4.2800000000000011</v>
      </c>
      <c r="J4" s="9"/>
      <c r="K4" s="9">
        <f>D4-C4</f>
        <v>2.4522244637490189</v>
      </c>
    </row>
    <row r="5" spans="1:13" ht="27" customHeight="1" x14ac:dyDescent="0.2">
      <c r="A5" s="3" t="s">
        <v>3</v>
      </c>
      <c r="B5" s="2">
        <v>196.14</v>
      </c>
      <c r="C5" s="7">
        <f>$C$21*Formulas!C3</f>
        <v>201.88151014862694</v>
      </c>
      <c r="D5" s="16">
        <v>212.63</v>
      </c>
      <c r="F5" s="8">
        <f>B5+F4</f>
        <v>258.58</v>
      </c>
      <c r="G5" s="7">
        <f>D5+G4</f>
        <v>279.35000000000002</v>
      </c>
      <c r="H5" s="11"/>
      <c r="I5" s="9">
        <f t="shared" ref="I5:I20" si="0">G5-F5</f>
        <v>20.770000000000039</v>
      </c>
      <c r="J5" s="9"/>
      <c r="K5" s="9">
        <f t="shared" ref="K5:K19" si="1">D5-C5</f>
        <v>10.748489851373051</v>
      </c>
    </row>
    <row r="6" spans="1:13" ht="27" customHeight="1" x14ac:dyDescent="0.2">
      <c r="A6" s="3" t="s">
        <v>4</v>
      </c>
      <c r="B6" s="2">
        <v>588.52</v>
      </c>
      <c r="C6" s="7">
        <f>$C$21*Formulas!C4</f>
        <v>605.74745769689991</v>
      </c>
      <c r="D6" s="16">
        <v>415.32</v>
      </c>
      <c r="F6" s="8">
        <f t="shared" ref="F6:F20" si="2">B6+F5</f>
        <v>847.09999999999991</v>
      </c>
      <c r="G6" s="7">
        <f t="shared" ref="G6:G20" si="3">D6+G5</f>
        <v>694.67000000000007</v>
      </c>
      <c r="H6" s="11"/>
      <c r="I6" s="9">
        <f t="shared" si="0"/>
        <v>-152.42999999999984</v>
      </c>
      <c r="J6" s="9"/>
      <c r="K6" s="9">
        <f t="shared" si="1"/>
        <v>-190.42745769689992</v>
      </c>
    </row>
    <row r="7" spans="1:13" ht="27" customHeight="1" x14ac:dyDescent="0.2">
      <c r="A7" s="3" t="s">
        <v>5</v>
      </c>
      <c r="B7" s="2">
        <v>604.09</v>
      </c>
      <c r="C7" s="7">
        <f>$C$21*Formulas!C5</f>
        <v>621.773230680555</v>
      </c>
      <c r="D7" s="16">
        <v>652.15</v>
      </c>
      <c r="F7" s="8">
        <f t="shared" si="2"/>
        <v>1451.19</v>
      </c>
      <c r="G7" s="7">
        <f t="shared" si="3"/>
        <v>1346.8200000000002</v>
      </c>
      <c r="H7" s="11"/>
      <c r="I7" s="9">
        <f t="shared" si="0"/>
        <v>-104.36999999999989</v>
      </c>
      <c r="J7" s="9"/>
      <c r="K7" s="9">
        <f t="shared" si="1"/>
        <v>30.376769319444975</v>
      </c>
    </row>
    <row r="8" spans="1:13" ht="27" customHeight="1" x14ac:dyDescent="0.2">
      <c r="A8" s="3" t="s">
        <v>6</v>
      </c>
      <c r="B8" s="2">
        <v>1065.7</v>
      </c>
      <c r="C8" s="7">
        <f>$C$21*Formulas!C6</f>
        <v>1096.8957141092676</v>
      </c>
      <c r="D8" s="16">
        <v>913.43</v>
      </c>
      <c r="F8" s="8">
        <f t="shared" si="2"/>
        <v>2516.8900000000003</v>
      </c>
      <c r="G8" s="7">
        <f t="shared" si="3"/>
        <v>2260.25</v>
      </c>
      <c r="H8" s="11"/>
      <c r="I8" s="9">
        <f t="shared" si="0"/>
        <v>-256.64000000000033</v>
      </c>
      <c r="J8" s="9"/>
      <c r="K8" s="9">
        <f t="shared" si="1"/>
        <v>-183.46571410926765</v>
      </c>
    </row>
    <row r="9" spans="1:13" ht="27" customHeight="1" x14ac:dyDescent="0.2">
      <c r="A9" s="3" t="s">
        <v>7</v>
      </c>
      <c r="B9" s="2">
        <v>676.04</v>
      </c>
      <c r="C9" s="7">
        <f>$C$21*Formulas!C7</f>
        <v>695.82938778871096</v>
      </c>
      <c r="D9" s="16">
        <v>904.96</v>
      </c>
      <c r="F9" s="8">
        <f t="shared" si="2"/>
        <v>3192.9300000000003</v>
      </c>
      <c r="G9" s="7">
        <f t="shared" si="3"/>
        <v>3165.21</v>
      </c>
      <c r="H9" s="11"/>
      <c r="I9" s="9">
        <f t="shared" si="0"/>
        <v>-27.720000000000255</v>
      </c>
      <c r="J9" s="9"/>
      <c r="K9" s="9">
        <f t="shared" si="1"/>
        <v>209.13061221128908</v>
      </c>
    </row>
    <row r="10" spans="1:13" ht="27" customHeight="1" x14ac:dyDescent="0.2">
      <c r="A10" s="3" t="s">
        <v>8</v>
      </c>
      <c r="B10" s="2">
        <v>620.64</v>
      </c>
      <c r="C10" s="7">
        <f>$C$21*Formulas!C8</f>
        <v>638.80769072419628</v>
      </c>
      <c r="D10" s="16">
        <v>1158.79</v>
      </c>
      <c r="F10" s="8">
        <f t="shared" si="2"/>
        <v>3813.57</v>
      </c>
      <c r="G10" s="7">
        <f t="shared" si="3"/>
        <v>4324</v>
      </c>
      <c r="H10" s="11"/>
      <c r="I10" s="9">
        <f t="shared" si="0"/>
        <v>510.42999999999984</v>
      </c>
      <c r="J10" s="9"/>
      <c r="K10" s="9">
        <f t="shared" si="1"/>
        <v>519.98230927580369</v>
      </c>
    </row>
    <row r="11" spans="1:13" ht="27" customHeight="1" x14ac:dyDescent="0.2">
      <c r="A11" s="3" t="s">
        <v>9</v>
      </c>
      <c r="B11" s="2">
        <v>678.84</v>
      </c>
      <c r="C11" s="7">
        <f>$C$21*Formulas!C9</f>
        <v>698.71135081724253</v>
      </c>
      <c r="D11" s="16">
        <v>764.5</v>
      </c>
      <c r="F11" s="8">
        <f t="shared" si="2"/>
        <v>4492.41</v>
      </c>
      <c r="G11" s="7">
        <f t="shared" si="3"/>
        <v>5088.5</v>
      </c>
      <c r="H11" s="11"/>
      <c r="I11" s="9">
        <f t="shared" si="0"/>
        <v>596.09000000000015</v>
      </c>
      <c r="J11" s="9"/>
      <c r="K11" s="9">
        <f t="shared" si="1"/>
        <v>65.788649182757467</v>
      </c>
    </row>
    <row r="12" spans="1:13" ht="27" customHeight="1" x14ac:dyDescent="0.2">
      <c r="A12" s="4" t="s">
        <v>10</v>
      </c>
      <c r="B12" s="2">
        <v>532.12</v>
      </c>
      <c r="C12" s="7">
        <f>$C$21*Formulas!C10</f>
        <v>547.69648812219532</v>
      </c>
      <c r="D12" s="16">
        <v>369.39</v>
      </c>
      <c r="F12" s="8">
        <f t="shared" si="2"/>
        <v>5024.53</v>
      </c>
      <c r="G12" s="7">
        <f t="shared" si="3"/>
        <v>5457.89</v>
      </c>
      <c r="H12" s="11"/>
      <c r="I12" s="9">
        <f t="shared" si="0"/>
        <v>433.36000000000058</v>
      </c>
      <c r="J12" s="9"/>
      <c r="K12" s="9">
        <f t="shared" si="1"/>
        <v>-178.30648812219533</v>
      </c>
    </row>
    <row r="13" spans="1:13" ht="27" customHeight="1" x14ac:dyDescent="0.2">
      <c r="A13" s="3" t="s">
        <v>11</v>
      </c>
      <c r="B13" s="2">
        <v>462.22</v>
      </c>
      <c r="C13" s="7">
        <f>$C$21*Formulas!C11</f>
        <v>475.75033965992839</v>
      </c>
      <c r="D13" s="16"/>
      <c r="F13" s="8">
        <f t="shared" si="2"/>
        <v>5486.75</v>
      </c>
      <c r="G13" s="7">
        <f t="shared" si="3"/>
        <v>5457.89</v>
      </c>
      <c r="H13" s="11"/>
      <c r="I13" s="9">
        <f t="shared" si="0"/>
        <v>-28.859999999999673</v>
      </c>
      <c r="J13" s="9"/>
      <c r="K13" s="9">
        <f t="shared" si="1"/>
        <v>-475.75033965992839</v>
      </c>
    </row>
    <row r="14" spans="1:13" ht="27" customHeight="1" x14ac:dyDescent="0.2">
      <c r="A14" s="3" t="s">
        <v>12</v>
      </c>
      <c r="B14" s="2">
        <v>534.1</v>
      </c>
      <c r="C14" s="7">
        <f>$C$21*Formulas!C12</f>
        <v>549.73444769237108</v>
      </c>
      <c r="D14" s="16"/>
      <c r="F14" s="8">
        <f t="shared" si="2"/>
        <v>6020.85</v>
      </c>
      <c r="G14" s="7">
        <f t="shared" si="3"/>
        <v>5457.89</v>
      </c>
      <c r="H14" s="11"/>
      <c r="I14" s="9">
        <f t="shared" si="0"/>
        <v>-562.96</v>
      </c>
      <c r="J14" s="9"/>
      <c r="K14" s="9">
        <f t="shared" si="1"/>
        <v>-549.73444769237108</v>
      </c>
    </row>
    <row r="15" spans="1:13" ht="27" customHeight="1" x14ac:dyDescent="0.2">
      <c r="A15" s="3" t="s">
        <v>13</v>
      </c>
      <c r="B15" s="2">
        <v>514.96</v>
      </c>
      <c r="C15" s="7">
        <f>$C$21*Formulas!C13</f>
        <v>530.03417184733837</v>
      </c>
      <c r="D15" s="16"/>
      <c r="F15" s="8">
        <f t="shared" si="2"/>
        <v>6535.81</v>
      </c>
      <c r="G15" s="7">
        <f t="shared" si="3"/>
        <v>5457.89</v>
      </c>
      <c r="H15" s="11"/>
      <c r="I15" s="9">
        <f t="shared" si="0"/>
        <v>-1077.92</v>
      </c>
      <c r="J15" s="9"/>
      <c r="K15" s="9">
        <f t="shared" si="1"/>
        <v>-530.03417184733837</v>
      </c>
    </row>
    <row r="16" spans="1:13" ht="27" customHeight="1" x14ac:dyDescent="0.2">
      <c r="A16" s="3" t="s">
        <v>14</v>
      </c>
      <c r="B16" s="2">
        <v>652.74</v>
      </c>
      <c r="C16" s="7">
        <f>$C$21*Formulas!C14</f>
        <v>671.8473383012888</v>
      </c>
      <c r="D16" s="16"/>
      <c r="F16" s="8">
        <f t="shared" si="2"/>
        <v>7188.55</v>
      </c>
      <c r="G16" s="7">
        <f t="shared" si="3"/>
        <v>5457.89</v>
      </c>
      <c r="H16" s="11"/>
      <c r="I16" s="9">
        <f t="shared" si="0"/>
        <v>-1730.6599999999999</v>
      </c>
      <c r="J16" s="9"/>
      <c r="K16" s="9">
        <f t="shared" si="1"/>
        <v>-671.8473383012888</v>
      </c>
    </row>
    <row r="17" spans="1:11" ht="27" customHeight="1" x14ac:dyDescent="0.2">
      <c r="A17" s="4" t="s">
        <v>15</v>
      </c>
      <c r="B17" s="2">
        <v>511.02</v>
      </c>
      <c r="C17" s="7">
        <f>$C$21*Formulas!C15</f>
        <v>525.97883815719058</v>
      </c>
      <c r="D17" s="16"/>
      <c r="F17" s="8">
        <f t="shared" si="2"/>
        <v>7699.57</v>
      </c>
      <c r="G17" s="7">
        <f t="shared" si="3"/>
        <v>5457.89</v>
      </c>
      <c r="H17" s="11"/>
      <c r="I17" s="9">
        <f t="shared" si="0"/>
        <v>-2241.6799999999994</v>
      </c>
      <c r="J17" s="9"/>
      <c r="K17" s="9">
        <f t="shared" si="1"/>
        <v>-525.97883815719058</v>
      </c>
    </row>
    <row r="18" spans="1:11" ht="27" customHeight="1" x14ac:dyDescent="0.2">
      <c r="A18" s="3" t="s">
        <v>16</v>
      </c>
      <c r="B18" s="2">
        <v>437.62</v>
      </c>
      <c r="C18" s="7">
        <f>$C$21*Formulas!C16</f>
        <v>450.43023590925941</v>
      </c>
      <c r="D18" s="16"/>
      <c r="F18" s="8">
        <f t="shared" si="2"/>
        <v>8137.19</v>
      </c>
      <c r="G18" s="7">
        <f t="shared" si="3"/>
        <v>5457.89</v>
      </c>
      <c r="H18" s="11"/>
      <c r="I18" s="9">
        <f t="shared" si="0"/>
        <v>-2679.2999999999993</v>
      </c>
      <c r="J18" s="9"/>
      <c r="K18" s="9">
        <f t="shared" si="1"/>
        <v>-450.43023590925941</v>
      </c>
    </row>
    <row r="19" spans="1:11" ht="27" customHeight="1" x14ac:dyDescent="0.2">
      <c r="A19" s="3" t="s">
        <v>17</v>
      </c>
      <c r="B19" s="2">
        <v>404.6</v>
      </c>
      <c r="C19" s="7">
        <f>$C$21*Formulas!C17</f>
        <v>416.44365762279227</v>
      </c>
      <c r="D19" s="16"/>
      <c r="F19" s="8">
        <f t="shared" si="2"/>
        <v>8541.7899999999991</v>
      </c>
      <c r="G19" s="7">
        <f t="shared" si="3"/>
        <v>5457.89</v>
      </c>
      <c r="H19" s="11"/>
      <c r="I19" s="9">
        <f t="shared" si="0"/>
        <v>-3083.8999999999987</v>
      </c>
      <c r="J19" s="9"/>
      <c r="K19" s="9">
        <f t="shared" si="1"/>
        <v>-416.44365762279227</v>
      </c>
    </row>
    <row r="20" spans="1:11" ht="27" customHeight="1" x14ac:dyDescent="0.2">
      <c r="A20" s="3" t="s">
        <v>18</v>
      </c>
      <c r="B20" s="2">
        <v>202.25</v>
      </c>
      <c r="C20" s="7">
        <f>$C$21*Formulas!C18</f>
        <v>208.17036518588662</v>
      </c>
      <c r="D20" s="16"/>
      <c r="F20" s="8">
        <f t="shared" si="2"/>
        <v>8744.0399999999991</v>
      </c>
      <c r="G20" s="7">
        <f t="shared" si="3"/>
        <v>5457.89</v>
      </c>
      <c r="H20" s="11"/>
      <c r="I20" s="9">
        <f t="shared" si="0"/>
        <v>-3286.1499999999987</v>
      </c>
      <c r="J20" s="9"/>
      <c r="K20" s="9">
        <f>D20-C20</f>
        <v>-208.17036518588662</v>
      </c>
    </row>
    <row r="21" spans="1:11" ht="27" customHeight="1" x14ac:dyDescent="0.2">
      <c r="B21" s="2">
        <f>SUM(B4:B20)</f>
        <v>8744.0399999999991</v>
      </c>
      <c r="C21" s="7">
        <v>9000</v>
      </c>
      <c r="D21" s="9">
        <f>SUM(D4:D20)</f>
        <v>5457.89</v>
      </c>
    </row>
  </sheetData>
  <sheetProtection algorithmName="SHA-512" hashValue="xUqM4NbkOromZrWwja5X3dQd4e3UiY5cQRyoxCVW/6ehOxeAvmqAFoNCu/BtrbjlErQ8RtrCYdPOF6IyijIi1Q==" saltValue="qXiDGtgjRXjfPjreODCrcw==" spinCount="100000" sheet="1" objects="1" scenarios="1"/>
  <conditionalFormatting sqref="I4:K20">
    <cfRule type="cellIs" dxfId="5" priority="1" operator="greaterThan">
      <formula>0</formula>
    </cfRule>
    <cfRule type="cellIs" dxfId="4" priority="2" operator="lessThan">
      <formula>0</formula>
    </cfRule>
  </conditionalFormatting>
  <pageMargins left="0.25" right="0.25" top="0.75" bottom="0.75" header="0.3" footer="0.3"/>
  <pageSetup paperSize="9" scale="89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EC46B-5AA9-3B4E-8912-2C5B00AACDED}">
  <sheetPr>
    <pageSetUpPr fitToPage="1"/>
  </sheetPr>
  <dimension ref="A1:M21"/>
  <sheetViews>
    <sheetView workbookViewId="0">
      <selection activeCell="M13" sqref="M13"/>
    </sheetView>
  </sheetViews>
  <sheetFormatPr baseColWidth="10" defaultColWidth="17.1640625" defaultRowHeight="27" customHeight="1" x14ac:dyDescent="0.2"/>
  <cols>
    <col min="1" max="1" width="17.1640625" style="1"/>
    <col min="2" max="3" width="17.1640625" style="1" customWidth="1"/>
    <col min="4" max="4" width="17.1640625" style="1"/>
    <col min="5" max="5" width="4" style="1" customWidth="1"/>
    <col min="6" max="7" width="17.1640625" style="1"/>
    <col min="8" max="8" width="4" style="1" customWidth="1"/>
    <col min="9" max="9" width="18.83203125" style="1" customWidth="1"/>
    <col min="10" max="10" width="4" style="1" customWidth="1"/>
    <col min="11" max="11" width="0" style="1" hidden="1" customWidth="1"/>
    <col min="12" max="16384" width="17.1640625" style="1"/>
  </cols>
  <sheetData>
    <row r="1" spans="1:13" ht="27" customHeight="1" x14ac:dyDescent="0.2">
      <c r="A1" s="1" t="s">
        <v>0</v>
      </c>
      <c r="B1" s="14">
        <v>46015</v>
      </c>
    </row>
    <row r="3" spans="1:13" ht="46" customHeight="1" x14ac:dyDescent="0.2">
      <c r="A3" s="3" t="s">
        <v>1</v>
      </c>
      <c r="B3" s="5" t="s">
        <v>20</v>
      </c>
      <c r="C3" s="3" t="s">
        <v>19</v>
      </c>
      <c r="D3" s="12" t="s">
        <v>21</v>
      </c>
      <c r="F3" s="5" t="s">
        <v>23</v>
      </c>
      <c r="G3" s="5" t="s">
        <v>24</v>
      </c>
      <c r="H3" s="10"/>
      <c r="I3" s="5" t="s">
        <v>25</v>
      </c>
      <c r="J3" s="10"/>
      <c r="K3" s="5" t="s">
        <v>26</v>
      </c>
      <c r="M3" s="13"/>
    </row>
    <row r="4" spans="1:13" ht="27" customHeight="1" x14ac:dyDescent="0.2">
      <c r="A4" s="3" t="s">
        <v>2</v>
      </c>
      <c r="B4" s="2">
        <v>85.12</v>
      </c>
      <c r="C4" s="7">
        <f>$C$21*Formulas!E2</f>
        <v>101.56092422531898</v>
      </c>
      <c r="D4" s="15"/>
      <c r="F4" s="8">
        <f>B4</f>
        <v>85.12</v>
      </c>
      <c r="G4" s="7">
        <f>D4</f>
        <v>0</v>
      </c>
      <c r="H4" s="11"/>
      <c r="I4" s="9">
        <f>G4-F4</f>
        <v>-85.12</v>
      </c>
      <c r="J4" s="9"/>
      <c r="K4" s="9">
        <f>D4-C4</f>
        <v>-101.56092422531898</v>
      </c>
    </row>
    <row r="5" spans="1:13" ht="27" customHeight="1" x14ac:dyDescent="0.2">
      <c r="A5" s="3" t="s">
        <v>3</v>
      </c>
      <c r="B5" s="2">
        <v>312.35000000000002</v>
      </c>
      <c r="C5" s="7">
        <f>$C$21*Formulas!E3</f>
        <v>372.68038864871221</v>
      </c>
      <c r="D5" s="16"/>
      <c r="F5" s="8">
        <f>B5+F4</f>
        <v>397.47</v>
      </c>
      <c r="G5" s="7">
        <f>D5+G4</f>
        <v>0</v>
      </c>
      <c r="H5" s="11"/>
      <c r="I5" s="9">
        <f t="shared" ref="I5:I20" si="0">G5-F5</f>
        <v>-397.47</v>
      </c>
      <c r="J5" s="9"/>
      <c r="K5" s="9">
        <f t="shared" ref="K5:K19" si="1">D5-C5</f>
        <v>-372.68038864871221</v>
      </c>
    </row>
    <row r="6" spans="1:13" ht="27" customHeight="1" x14ac:dyDescent="0.2">
      <c r="A6" s="3" t="s">
        <v>4</v>
      </c>
      <c r="B6" s="2">
        <v>762.11</v>
      </c>
      <c r="C6" s="7">
        <f>$C$21*Formulas!E4</f>
        <v>909.31151270392206</v>
      </c>
      <c r="D6" s="16"/>
      <c r="F6" s="8">
        <f t="shared" ref="F6:F20" si="2">B6+F5</f>
        <v>1159.58</v>
      </c>
      <c r="G6" s="7">
        <f t="shared" ref="G6:G20" si="3">D6+G5</f>
        <v>0</v>
      </c>
      <c r="H6" s="11"/>
      <c r="I6" s="9">
        <f t="shared" si="0"/>
        <v>-1159.58</v>
      </c>
      <c r="J6" s="9"/>
      <c r="K6" s="9">
        <f t="shared" si="1"/>
        <v>-909.31151270392206</v>
      </c>
    </row>
    <row r="7" spans="1:13" ht="27" customHeight="1" x14ac:dyDescent="0.2">
      <c r="A7" s="3" t="s">
        <v>5</v>
      </c>
      <c r="B7" s="2">
        <v>505.59</v>
      </c>
      <c r="C7" s="7">
        <f>$C$21*Formulas!E5</f>
        <v>603.24468607940582</v>
      </c>
      <c r="D7" s="16"/>
      <c r="F7" s="8">
        <f t="shared" si="2"/>
        <v>1665.1699999999998</v>
      </c>
      <c r="G7" s="7">
        <f t="shared" si="3"/>
        <v>0</v>
      </c>
      <c r="H7" s="11"/>
      <c r="I7" s="9">
        <f t="shared" si="0"/>
        <v>-1665.1699999999998</v>
      </c>
      <c r="J7" s="9"/>
      <c r="K7" s="9">
        <f t="shared" si="1"/>
        <v>-603.24468607940582</v>
      </c>
    </row>
    <row r="8" spans="1:13" ht="27" customHeight="1" x14ac:dyDescent="0.2">
      <c r="A8" s="3" t="s">
        <v>6</v>
      </c>
      <c r="B8" s="2">
        <v>633.35</v>
      </c>
      <c r="C8" s="7">
        <f>$C$21*Formulas!E6</f>
        <v>755.68152441383666</v>
      </c>
      <c r="D8" s="16"/>
      <c r="F8" s="8">
        <f t="shared" si="2"/>
        <v>2298.52</v>
      </c>
      <c r="G8" s="7">
        <f t="shared" si="3"/>
        <v>0</v>
      </c>
      <c r="H8" s="11"/>
      <c r="I8" s="9">
        <f t="shared" si="0"/>
        <v>-2298.52</v>
      </c>
      <c r="J8" s="9"/>
      <c r="K8" s="9">
        <f t="shared" si="1"/>
        <v>-755.68152441383666</v>
      </c>
    </row>
    <row r="9" spans="1:13" ht="27" customHeight="1" x14ac:dyDescent="0.2">
      <c r="A9" s="3" t="s">
        <v>7</v>
      </c>
      <c r="B9" s="2">
        <v>836.54</v>
      </c>
      <c r="C9" s="7">
        <f>$C$21*Formulas!E7</f>
        <v>998.11766390329331</v>
      </c>
      <c r="D9" s="16"/>
      <c r="F9" s="8">
        <f t="shared" si="2"/>
        <v>3135.06</v>
      </c>
      <c r="G9" s="7">
        <f t="shared" si="3"/>
        <v>0</v>
      </c>
      <c r="H9" s="11"/>
      <c r="I9" s="9">
        <f t="shared" si="0"/>
        <v>-3135.06</v>
      </c>
      <c r="J9" s="9"/>
      <c r="K9" s="9">
        <f t="shared" si="1"/>
        <v>-998.11766390329331</v>
      </c>
    </row>
    <row r="10" spans="1:13" ht="27" customHeight="1" x14ac:dyDescent="0.2">
      <c r="A10" s="3" t="s">
        <v>8</v>
      </c>
      <c r="B10" s="2">
        <v>966.06</v>
      </c>
      <c r="C10" s="7">
        <f>$C$21*Formulas!E8</f>
        <v>1152.6544461596761</v>
      </c>
      <c r="D10" s="16"/>
      <c r="F10" s="8">
        <f t="shared" si="2"/>
        <v>4101.12</v>
      </c>
      <c r="G10" s="7">
        <f t="shared" si="3"/>
        <v>0</v>
      </c>
      <c r="H10" s="11"/>
      <c r="I10" s="9">
        <f t="shared" si="0"/>
        <v>-4101.12</v>
      </c>
      <c r="J10" s="9"/>
      <c r="K10" s="9">
        <f t="shared" si="1"/>
        <v>-1152.6544461596761</v>
      </c>
    </row>
    <row r="11" spans="1:13" ht="27" customHeight="1" x14ac:dyDescent="0.2">
      <c r="A11" s="3" t="s">
        <v>9</v>
      </c>
      <c r="B11" s="2">
        <v>868.73</v>
      </c>
      <c r="C11" s="7">
        <f>$C$21*Formulas!E9</f>
        <v>1036.5251609758147</v>
      </c>
      <c r="D11" s="16"/>
      <c r="F11" s="8">
        <f t="shared" si="2"/>
        <v>4969.8500000000004</v>
      </c>
      <c r="G11" s="7">
        <f t="shared" si="3"/>
        <v>0</v>
      </c>
      <c r="H11" s="11"/>
      <c r="I11" s="9">
        <f t="shared" si="0"/>
        <v>-4969.8500000000004</v>
      </c>
      <c r="J11" s="9"/>
      <c r="K11" s="9">
        <f t="shared" si="1"/>
        <v>-1036.5251609758147</v>
      </c>
    </row>
    <row r="12" spans="1:13" ht="27" customHeight="1" x14ac:dyDescent="0.2">
      <c r="A12" s="4" t="s">
        <v>10</v>
      </c>
      <c r="B12" s="2">
        <v>1107.3</v>
      </c>
      <c r="C12" s="7">
        <f>$C$21*Formulas!E10</f>
        <v>1321.1749458963311</v>
      </c>
      <c r="D12" s="16"/>
      <c r="F12" s="8">
        <f t="shared" si="2"/>
        <v>6077.1500000000005</v>
      </c>
      <c r="G12" s="7">
        <f t="shared" si="3"/>
        <v>0</v>
      </c>
      <c r="H12" s="11"/>
      <c r="I12" s="9">
        <f t="shared" si="0"/>
        <v>-6077.1500000000005</v>
      </c>
      <c r="J12" s="9"/>
      <c r="K12" s="9">
        <f t="shared" si="1"/>
        <v>-1321.1749458963311</v>
      </c>
    </row>
    <row r="13" spans="1:13" ht="27" customHeight="1" x14ac:dyDescent="0.2">
      <c r="A13" s="3" t="s">
        <v>11</v>
      </c>
      <c r="B13" s="2">
        <v>1709.87</v>
      </c>
      <c r="C13" s="7">
        <f>$C$21*Formulas!E11</f>
        <v>2040.131314675119</v>
      </c>
      <c r="D13" s="16"/>
      <c r="F13" s="8">
        <f t="shared" si="2"/>
        <v>7787.02</v>
      </c>
      <c r="G13" s="7">
        <f t="shared" si="3"/>
        <v>0</v>
      </c>
      <c r="H13" s="11"/>
      <c r="I13" s="9">
        <f t="shared" si="0"/>
        <v>-7787.02</v>
      </c>
      <c r="J13" s="9"/>
      <c r="K13" s="9">
        <f t="shared" si="1"/>
        <v>-2040.131314675119</v>
      </c>
    </row>
    <row r="14" spans="1:13" ht="27" customHeight="1" x14ac:dyDescent="0.2">
      <c r="A14" s="3" t="s">
        <v>12</v>
      </c>
      <c r="B14" s="2">
        <v>2721.17</v>
      </c>
      <c r="C14" s="7">
        <f>$C$21*Formulas!E12</f>
        <v>3246.7638648286093</v>
      </c>
      <c r="D14" s="16"/>
      <c r="F14" s="8">
        <f t="shared" si="2"/>
        <v>10508.19</v>
      </c>
      <c r="G14" s="7">
        <f t="shared" si="3"/>
        <v>0</v>
      </c>
      <c r="H14" s="11"/>
      <c r="I14" s="9">
        <f t="shared" si="0"/>
        <v>-10508.19</v>
      </c>
      <c r="J14" s="9"/>
      <c r="K14" s="9">
        <f t="shared" si="1"/>
        <v>-3246.7638648286093</v>
      </c>
    </row>
    <row r="15" spans="1:13" ht="27" customHeight="1" x14ac:dyDescent="0.2">
      <c r="A15" s="3" t="s">
        <v>13</v>
      </c>
      <c r="B15" s="2">
        <v>2817.78</v>
      </c>
      <c r="C15" s="7">
        <f>$C$21*Formulas!E13</f>
        <v>3362.0340820443998</v>
      </c>
      <c r="D15" s="16"/>
      <c r="F15" s="8">
        <f t="shared" si="2"/>
        <v>13325.970000000001</v>
      </c>
      <c r="G15" s="7">
        <f t="shared" si="3"/>
        <v>0</v>
      </c>
      <c r="H15" s="11"/>
      <c r="I15" s="9">
        <f t="shared" si="0"/>
        <v>-13325.970000000001</v>
      </c>
      <c r="J15" s="9"/>
      <c r="K15" s="9">
        <f t="shared" si="1"/>
        <v>-3362.0340820443998</v>
      </c>
    </row>
    <row r="16" spans="1:13" ht="27" customHeight="1" x14ac:dyDescent="0.2">
      <c r="A16" s="3" t="s">
        <v>14</v>
      </c>
      <c r="B16" s="2">
        <v>1395.85</v>
      </c>
      <c r="C16" s="7">
        <f>$C$21*Formulas!E14</f>
        <v>1665.4583656004638</v>
      </c>
      <c r="D16" s="16"/>
      <c r="F16" s="8">
        <f t="shared" si="2"/>
        <v>14721.820000000002</v>
      </c>
      <c r="G16" s="7">
        <f t="shared" si="3"/>
        <v>0</v>
      </c>
      <c r="H16" s="11"/>
      <c r="I16" s="9">
        <f t="shared" si="0"/>
        <v>-14721.820000000002</v>
      </c>
      <c r="J16" s="9"/>
      <c r="K16" s="9">
        <f t="shared" si="1"/>
        <v>-1665.4583656004638</v>
      </c>
    </row>
    <row r="17" spans="1:11" ht="27" customHeight="1" x14ac:dyDescent="0.2">
      <c r="A17" s="4" t="s">
        <v>15</v>
      </c>
      <c r="B17" s="2">
        <v>523.36</v>
      </c>
      <c r="C17" s="7">
        <f>$C$21*Formulas!E15</f>
        <v>624.44696079138794</v>
      </c>
      <c r="D17" s="16"/>
      <c r="F17" s="8">
        <f t="shared" si="2"/>
        <v>15245.180000000002</v>
      </c>
      <c r="G17" s="7">
        <f t="shared" si="3"/>
        <v>0</v>
      </c>
      <c r="H17" s="11"/>
      <c r="I17" s="9">
        <f t="shared" si="0"/>
        <v>-15245.180000000002</v>
      </c>
      <c r="J17" s="9"/>
      <c r="K17" s="9">
        <f t="shared" si="1"/>
        <v>-624.44696079138794</v>
      </c>
    </row>
    <row r="18" spans="1:11" ht="27" customHeight="1" x14ac:dyDescent="0.2">
      <c r="A18" s="3" t="s">
        <v>16</v>
      </c>
      <c r="B18" s="2">
        <v>1074.5999999999999</v>
      </c>
      <c r="C18" s="7">
        <f>$C$21*Formulas!E16</f>
        <v>1282.1589423464259</v>
      </c>
      <c r="D18" s="16"/>
      <c r="F18" s="8">
        <f t="shared" si="2"/>
        <v>16319.780000000002</v>
      </c>
      <c r="G18" s="7">
        <f t="shared" si="3"/>
        <v>0</v>
      </c>
      <c r="H18" s="11"/>
      <c r="I18" s="9">
        <f t="shared" si="0"/>
        <v>-16319.780000000002</v>
      </c>
      <c r="J18" s="9"/>
      <c r="K18" s="9">
        <f t="shared" si="1"/>
        <v>-1282.1589423464259</v>
      </c>
    </row>
    <row r="19" spans="1:11" ht="27" customHeight="1" x14ac:dyDescent="0.2">
      <c r="A19" s="3" t="s">
        <v>17</v>
      </c>
      <c r="B19" s="2">
        <v>1025.93</v>
      </c>
      <c r="C19" s="7">
        <f>$C$21*Formulas!E17</f>
        <v>1224.0883340047169</v>
      </c>
      <c r="D19" s="16"/>
      <c r="F19" s="8">
        <f t="shared" si="2"/>
        <v>17345.710000000003</v>
      </c>
      <c r="G19" s="7">
        <f t="shared" si="3"/>
        <v>0</v>
      </c>
      <c r="H19" s="11"/>
      <c r="I19" s="9">
        <f t="shared" si="0"/>
        <v>-17345.710000000003</v>
      </c>
      <c r="J19" s="9"/>
      <c r="K19" s="9">
        <f t="shared" si="1"/>
        <v>-1224.0883340047169</v>
      </c>
    </row>
    <row r="20" spans="1:11" ht="27" customHeight="1" x14ac:dyDescent="0.2">
      <c r="A20" s="3" t="s">
        <v>18</v>
      </c>
      <c r="B20" s="2">
        <v>254.76</v>
      </c>
      <c r="C20" s="7">
        <f>$C$21*Formulas!E18</f>
        <v>303.96688270256419</v>
      </c>
      <c r="D20" s="16"/>
      <c r="F20" s="8">
        <f t="shared" si="2"/>
        <v>17600.47</v>
      </c>
      <c r="G20" s="7">
        <f t="shared" si="3"/>
        <v>0</v>
      </c>
      <c r="H20" s="11"/>
      <c r="I20" s="9">
        <f t="shared" si="0"/>
        <v>-17600.47</v>
      </c>
      <c r="J20" s="9"/>
      <c r="K20" s="9">
        <f>D20-C20</f>
        <v>-303.96688270256419</v>
      </c>
    </row>
    <row r="21" spans="1:11" ht="27" customHeight="1" x14ac:dyDescent="0.2">
      <c r="B21" s="2">
        <f>SUM(B4:B20)</f>
        <v>17600.47</v>
      </c>
      <c r="C21" s="7">
        <v>21000</v>
      </c>
      <c r="D21" s="9">
        <f>SUM(D4:D20)</f>
        <v>0</v>
      </c>
    </row>
  </sheetData>
  <sheetProtection algorithmName="SHA-512" hashValue="8CWGBjGPh5pWFjUUOz16K+SgXGn01ffZ3kYFAqI/19z142QpWBplBzerEY5Jz2+P9RWPw0zm85SvawJ3xax8tw==" saltValue="1twcWzyYSC7Ee33peWmtPg==" spinCount="100000" sheet="1" objects="1" scenarios="1"/>
  <conditionalFormatting sqref="I4:K20">
    <cfRule type="cellIs" dxfId="3" priority="1" operator="greaterThan">
      <formula>0</formula>
    </cfRule>
    <cfRule type="cellIs" dxfId="2" priority="2" operator="lessThan">
      <formula>0</formula>
    </cfRule>
  </conditionalFormatting>
  <pageMargins left="0.25" right="0.25" top="0.75" bottom="0.75" header="0.3" footer="0.3"/>
  <pageSetup paperSize="9" scale="89" orientation="landscape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EE59B-744E-BD4F-9AEE-B9CAC39C946C}">
  <sheetPr>
    <pageSetUpPr fitToPage="1"/>
  </sheetPr>
  <dimension ref="A1:M21"/>
  <sheetViews>
    <sheetView workbookViewId="0">
      <selection activeCell="M9" sqref="M9"/>
    </sheetView>
  </sheetViews>
  <sheetFormatPr baseColWidth="10" defaultColWidth="17.1640625" defaultRowHeight="27" customHeight="1" x14ac:dyDescent="0.2"/>
  <cols>
    <col min="1" max="1" width="17.1640625" style="1"/>
    <col min="2" max="2" width="17.1640625" style="1" customWidth="1"/>
    <col min="3" max="3" width="17.1640625" style="1" hidden="1" customWidth="1"/>
    <col min="4" max="4" width="17.1640625" style="1"/>
    <col min="5" max="5" width="4" style="1" customWidth="1"/>
    <col min="6" max="7" width="17.1640625" style="1"/>
    <col min="8" max="8" width="4" style="1" customWidth="1"/>
    <col min="9" max="9" width="18.83203125" style="1" customWidth="1"/>
    <col min="10" max="10" width="4" style="1" customWidth="1"/>
    <col min="11" max="11" width="0" style="1" hidden="1" customWidth="1"/>
    <col min="12" max="16384" width="17.1640625" style="1"/>
  </cols>
  <sheetData>
    <row r="1" spans="1:13" ht="27" customHeight="1" x14ac:dyDescent="0.2">
      <c r="A1" s="1" t="s">
        <v>0</v>
      </c>
      <c r="B1" s="14">
        <v>46022</v>
      </c>
    </row>
    <row r="3" spans="1:13" ht="46" customHeight="1" x14ac:dyDescent="0.2">
      <c r="A3" s="3" t="s">
        <v>1</v>
      </c>
      <c r="B3" s="5" t="s">
        <v>20</v>
      </c>
      <c r="C3" s="3" t="s">
        <v>19</v>
      </c>
      <c r="D3" s="12" t="s">
        <v>21</v>
      </c>
      <c r="F3" s="5" t="s">
        <v>23</v>
      </c>
      <c r="G3" s="5" t="s">
        <v>24</v>
      </c>
      <c r="H3" s="10"/>
      <c r="I3" s="5" t="s">
        <v>25</v>
      </c>
      <c r="J3" s="10"/>
      <c r="K3" s="5" t="s">
        <v>26</v>
      </c>
      <c r="M3" s="13"/>
    </row>
    <row r="4" spans="1:13" ht="27" customHeight="1" x14ac:dyDescent="0.2">
      <c r="A4" s="3" t="s">
        <v>2</v>
      </c>
      <c r="B4" s="2">
        <v>66.45</v>
      </c>
      <c r="C4" s="7">
        <f>$C$21*Formulas!H2</f>
        <v>68.738133056684731</v>
      </c>
      <c r="D4" s="15"/>
      <c r="F4" s="8">
        <f>B4</f>
        <v>66.45</v>
      </c>
      <c r="G4" s="7">
        <f>D4</f>
        <v>0</v>
      </c>
      <c r="H4" s="11"/>
      <c r="I4" s="9">
        <f>G4-F4</f>
        <v>-66.45</v>
      </c>
      <c r="J4" s="9"/>
      <c r="K4" s="9">
        <f>D4-C4</f>
        <v>-68.738133056684731</v>
      </c>
    </row>
    <row r="5" spans="1:13" ht="27" customHeight="1" x14ac:dyDescent="0.2">
      <c r="A5" s="3" t="s">
        <v>3</v>
      </c>
      <c r="B5" s="2">
        <v>114.19</v>
      </c>
      <c r="C5" s="7">
        <f>$C$21*Formulas!H3</f>
        <v>118.12200773126906</v>
      </c>
      <c r="D5" s="16"/>
      <c r="F5" s="8">
        <f>B5+F4</f>
        <v>180.64</v>
      </c>
      <c r="G5" s="7">
        <f>D5+G4</f>
        <v>0</v>
      </c>
      <c r="H5" s="11"/>
      <c r="I5" s="9">
        <f t="shared" ref="I5:I20" si="0">G5-F5</f>
        <v>-180.64</v>
      </c>
      <c r="J5" s="9"/>
      <c r="K5" s="9">
        <f t="shared" ref="K5:K19" si="1">D5-C5</f>
        <v>-118.12200773126906</v>
      </c>
    </row>
    <row r="6" spans="1:13" ht="27" customHeight="1" x14ac:dyDescent="0.2">
      <c r="A6" s="3" t="s">
        <v>4</v>
      </c>
      <c r="B6" s="2">
        <v>328.54</v>
      </c>
      <c r="C6" s="7">
        <f>$C$21*Formulas!H4</f>
        <v>339.85291549199701</v>
      </c>
      <c r="D6" s="16"/>
      <c r="F6" s="8">
        <f t="shared" ref="F6:F20" si="2">B6+F5</f>
        <v>509.18</v>
      </c>
      <c r="G6" s="7">
        <f t="shared" ref="G6:G20" si="3">D6+G5</f>
        <v>0</v>
      </c>
      <c r="H6" s="11"/>
      <c r="I6" s="9">
        <f t="shared" si="0"/>
        <v>-509.18</v>
      </c>
      <c r="J6" s="9"/>
      <c r="K6" s="9">
        <f t="shared" si="1"/>
        <v>-339.85291549199701</v>
      </c>
    </row>
    <row r="7" spans="1:13" ht="27" customHeight="1" x14ac:dyDescent="0.2">
      <c r="A7" s="3" t="s">
        <v>5</v>
      </c>
      <c r="B7" s="2">
        <v>484.6</v>
      </c>
      <c r="C7" s="7">
        <f>$C$21*Formulas!H5</f>
        <v>501.28667086936673</v>
      </c>
      <c r="D7" s="16"/>
      <c r="F7" s="8">
        <f t="shared" si="2"/>
        <v>993.78</v>
      </c>
      <c r="G7" s="7">
        <f t="shared" si="3"/>
        <v>0</v>
      </c>
      <c r="H7" s="11"/>
      <c r="I7" s="9">
        <f t="shared" si="0"/>
        <v>-993.78</v>
      </c>
      <c r="J7" s="9"/>
      <c r="K7" s="9">
        <f t="shared" si="1"/>
        <v>-501.28667086936673</v>
      </c>
    </row>
    <row r="8" spans="1:13" ht="27" customHeight="1" x14ac:dyDescent="0.2">
      <c r="A8" s="3" t="s">
        <v>6</v>
      </c>
      <c r="B8" s="2">
        <v>625.32000000000005</v>
      </c>
      <c r="C8" s="7">
        <f>$C$21*Formulas!H6</f>
        <v>646.85221012800741</v>
      </c>
      <c r="D8" s="16"/>
      <c r="F8" s="8">
        <f t="shared" si="2"/>
        <v>1619.1</v>
      </c>
      <c r="G8" s="7">
        <f t="shared" si="3"/>
        <v>0</v>
      </c>
      <c r="H8" s="11"/>
      <c r="I8" s="9">
        <f t="shared" si="0"/>
        <v>-1619.1</v>
      </c>
      <c r="J8" s="9"/>
      <c r="K8" s="9">
        <f t="shared" si="1"/>
        <v>-646.85221012800741</v>
      </c>
    </row>
    <row r="9" spans="1:13" ht="27" customHeight="1" x14ac:dyDescent="0.2">
      <c r="A9" s="3" t="s">
        <v>7</v>
      </c>
      <c r="B9" s="2">
        <v>589.98</v>
      </c>
      <c r="C9" s="7">
        <f>$C$21*Formulas!H7</f>
        <v>610.29531588838006</v>
      </c>
      <c r="D9" s="16"/>
      <c r="F9" s="8">
        <f t="shared" si="2"/>
        <v>2209.08</v>
      </c>
      <c r="G9" s="7">
        <f t="shared" si="3"/>
        <v>0</v>
      </c>
      <c r="H9" s="11"/>
      <c r="I9" s="9">
        <f t="shared" si="0"/>
        <v>-2209.08</v>
      </c>
      <c r="J9" s="9"/>
      <c r="K9" s="9">
        <f t="shared" si="1"/>
        <v>-610.29531588838006</v>
      </c>
    </row>
    <row r="10" spans="1:13" ht="27" customHeight="1" x14ac:dyDescent="0.2">
      <c r="A10" s="3" t="s">
        <v>8</v>
      </c>
      <c r="B10" s="2">
        <v>732.63</v>
      </c>
      <c r="C10" s="7">
        <f>$C$21*Formulas!H8</f>
        <v>757.8573125856874</v>
      </c>
      <c r="D10" s="16"/>
      <c r="F10" s="8">
        <f t="shared" si="2"/>
        <v>2941.71</v>
      </c>
      <c r="G10" s="7">
        <f t="shared" si="3"/>
        <v>0</v>
      </c>
      <c r="H10" s="11"/>
      <c r="I10" s="9">
        <f t="shared" si="0"/>
        <v>-2941.71</v>
      </c>
      <c r="J10" s="9"/>
      <c r="K10" s="9">
        <f t="shared" si="1"/>
        <v>-757.8573125856874</v>
      </c>
    </row>
    <row r="11" spans="1:13" ht="27" customHeight="1" x14ac:dyDescent="0.2">
      <c r="A11" s="3" t="s">
        <v>9</v>
      </c>
      <c r="B11" s="2">
        <v>637.23</v>
      </c>
      <c r="C11" s="7">
        <f>$C$21*Formulas!H9</f>
        <v>659.17231794900238</v>
      </c>
      <c r="D11" s="16"/>
      <c r="F11" s="8">
        <f t="shared" si="2"/>
        <v>3578.94</v>
      </c>
      <c r="G11" s="7">
        <f t="shared" si="3"/>
        <v>0</v>
      </c>
      <c r="H11" s="11"/>
      <c r="I11" s="9">
        <f t="shared" si="0"/>
        <v>-3578.94</v>
      </c>
      <c r="J11" s="9"/>
      <c r="K11" s="9">
        <f t="shared" si="1"/>
        <v>-659.17231794900238</v>
      </c>
    </row>
    <row r="12" spans="1:13" ht="27" customHeight="1" x14ac:dyDescent="0.2">
      <c r="A12" s="4" t="s">
        <v>10</v>
      </c>
      <c r="B12" s="2">
        <v>907.89</v>
      </c>
      <c r="C12" s="7">
        <f>$C$21*Formulas!H10</f>
        <v>939.15219895911946</v>
      </c>
      <c r="D12" s="16"/>
      <c r="F12" s="8">
        <f t="shared" si="2"/>
        <v>4486.83</v>
      </c>
      <c r="G12" s="7">
        <f t="shared" si="3"/>
        <v>0</v>
      </c>
      <c r="H12" s="11"/>
      <c r="I12" s="9">
        <f t="shared" si="0"/>
        <v>-4486.83</v>
      </c>
      <c r="J12" s="9"/>
      <c r="K12" s="9">
        <f t="shared" si="1"/>
        <v>-939.15219895911946</v>
      </c>
    </row>
    <row r="13" spans="1:13" ht="27" customHeight="1" x14ac:dyDescent="0.2">
      <c r="A13" s="3" t="s">
        <v>11</v>
      </c>
      <c r="B13" s="2">
        <v>884.85</v>
      </c>
      <c r="C13" s="7">
        <f>$C$21*Formulas!H11</f>
        <v>915.3188417638446</v>
      </c>
      <c r="D13" s="16"/>
      <c r="F13" s="8">
        <f t="shared" si="2"/>
        <v>5371.68</v>
      </c>
      <c r="G13" s="7">
        <f t="shared" si="3"/>
        <v>0</v>
      </c>
      <c r="H13" s="11"/>
      <c r="I13" s="9">
        <f t="shared" si="0"/>
        <v>-5371.68</v>
      </c>
      <c r="J13" s="9"/>
      <c r="K13" s="9">
        <f t="shared" si="1"/>
        <v>-915.3188417638446</v>
      </c>
    </row>
    <row r="14" spans="1:13" ht="27" customHeight="1" x14ac:dyDescent="0.2">
      <c r="A14" s="3" t="s">
        <v>12</v>
      </c>
      <c r="B14" s="2">
        <v>1704.22</v>
      </c>
      <c r="C14" s="7">
        <f>$C$21*Formulas!H12</f>
        <v>1762.902951359868</v>
      </c>
      <c r="D14" s="16"/>
      <c r="F14" s="8">
        <f t="shared" si="2"/>
        <v>7075.9000000000005</v>
      </c>
      <c r="G14" s="7">
        <f t="shared" si="3"/>
        <v>0</v>
      </c>
      <c r="H14" s="11"/>
      <c r="I14" s="9">
        <f t="shared" si="0"/>
        <v>-7075.9000000000005</v>
      </c>
      <c r="J14" s="9"/>
      <c r="K14" s="9">
        <f t="shared" si="1"/>
        <v>-1762.902951359868</v>
      </c>
    </row>
    <row r="15" spans="1:13" ht="27" customHeight="1" x14ac:dyDescent="0.2">
      <c r="A15" s="3" t="s">
        <v>13</v>
      </c>
      <c r="B15" s="2">
        <v>1977.69</v>
      </c>
      <c r="C15" s="7">
        <f>$C$21*Formulas!H13</f>
        <v>2045.7895916459715</v>
      </c>
      <c r="D15" s="16"/>
      <c r="F15" s="8">
        <f t="shared" si="2"/>
        <v>9053.59</v>
      </c>
      <c r="G15" s="7">
        <f t="shared" si="3"/>
        <v>0</v>
      </c>
      <c r="H15" s="11"/>
      <c r="I15" s="9">
        <f t="shared" si="0"/>
        <v>-9053.59</v>
      </c>
      <c r="J15" s="9"/>
      <c r="K15" s="9">
        <f t="shared" si="1"/>
        <v>-2045.7895916459715</v>
      </c>
    </row>
    <row r="16" spans="1:13" ht="27" customHeight="1" x14ac:dyDescent="0.2">
      <c r="A16" s="3" t="s">
        <v>14</v>
      </c>
      <c r="B16" s="2">
        <v>1783.76</v>
      </c>
      <c r="C16" s="7">
        <f>$C$21*Formulas!H14</f>
        <v>1845.1818242466807</v>
      </c>
      <c r="D16" s="16"/>
      <c r="F16" s="8">
        <f t="shared" si="2"/>
        <v>10837.35</v>
      </c>
      <c r="G16" s="7">
        <f t="shared" si="3"/>
        <v>0</v>
      </c>
      <c r="H16" s="11"/>
      <c r="I16" s="9">
        <f t="shared" si="0"/>
        <v>-10837.35</v>
      </c>
      <c r="J16" s="9"/>
      <c r="K16" s="9">
        <f t="shared" si="1"/>
        <v>-1845.1818242466807</v>
      </c>
    </row>
    <row r="17" spans="1:11" ht="27" customHeight="1" x14ac:dyDescent="0.2">
      <c r="A17" s="4" t="s">
        <v>15</v>
      </c>
      <c r="B17" s="2">
        <v>1252.44</v>
      </c>
      <c r="C17" s="7">
        <f>$C$21*Formulas!H15</f>
        <v>1295.5664012868958</v>
      </c>
      <c r="D17" s="16"/>
      <c r="F17" s="8">
        <f t="shared" si="2"/>
        <v>12089.79</v>
      </c>
      <c r="G17" s="7">
        <f t="shared" si="3"/>
        <v>0</v>
      </c>
      <c r="H17" s="11"/>
      <c r="I17" s="9">
        <f t="shared" si="0"/>
        <v>-12089.79</v>
      </c>
      <c r="J17" s="9"/>
      <c r="K17" s="9">
        <f t="shared" si="1"/>
        <v>-1295.5664012868958</v>
      </c>
    </row>
    <row r="18" spans="1:11" ht="27" customHeight="1" x14ac:dyDescent="0.2">
      <c r="A18" s="3" t="s">
        <v>16</v>
      </c>
      <c r="B18" s="2">
        <v>843.18</v>
      </c>
      <c r="C18" s="7">
        <f>$C$21*Formulas!H16</f>
        <v>872.21398089895297</v>
      </c>
      <c r="D18" s="16"/>
      <c r="F18" s="8">
        <f t="shared" si="2"/>
        <v>12932.970000000001</v>
      </c>
      <c r="G18" s="7">
        <f t="shared" si="3"/>
        <v>0</v>
      </c>
      <c r="H18" s="11"/>
      <c r="I18" s="9">
        <f t="shared" si="0"/>
        <v>-12932.970000000001</v>
      </c>
      <c r="J18" s="9"/>
      <c r="K18" s="9">
        <f t="shared" si="1"/>
        <v>-872.21398089895297</v>
      </c>
    </row>
    <row r="19" spans="1:11" ht="27" customHeight="1" x14ac:dyDescent="0.2">
      <c r="A19" s="3" t="s">
        <v>17</v>
      </c>
      <c r="B19" s="2">
        <v>371.44</v>
      </c>
      <c r="C19" s="7">
        <f>$C$21*Formulas!H17</f>
        <v>384.23013006132391</v>
      </c>
      <c r="D19" s="16"/>
      <c r="F19" s="8">
        <f t="shared" si="2"/>
        <v>13304.410000000002</v>
      </c>
      <c r="G19" s="7">
        <f t="shared" si="3"/>
        <v>0</v>
      </c>
      <c r="H19" s="11"/>
      <c r="I19" s="9">
        <f t="shared" si="0"/>
        <v>-13304.410000000002</v>
      </c>
      <c r="J19" s="9"/>
      <c r="K19" s="9">
        <f t="shared" si="1"/>
        <v>-384.23013006132391</v>
      </c>
    </row>
    <row r="20" spans="1:11" ht="27" customHeight="1" x14ac:dyDescent="0.2">
      <c r="A20" s="3" t="s">
        <v>18</v>
      </c>
      <c r="B20" s="2">
        <v>36.22</v>
      </c>
      <c r="C20" s="7">
        <f>$C$21*Formulas!H18</f>
        <v>37.467196076946891</v>
      </c>
      <c r="D20" s="16"/>
      <c r="F20" s="8">
        <f t="shared" si="2"/>
        <v>13340.630000000001</v>
      </c>
      <c r="G20" s="7">
        <f t="shared" si="3"/>
        <v>0</v>
      </c>
      <c r="H20" s="11"/>
      <c r="I20" s="9">
        <f t="shared" si="0"/>
        <v>-13340.630000000001</v>
      </c>
      <c r="J20" s="9"/>
      <c r="K20" s="9">
        <f>D20-C20</f>
        <v>-37.467196076946891</v>
      </c>
    </row>
    <row r="21" spans="1:11" ht="27" customHeight="1" x14ac:dyDescent="0.2">
      <c r="B21" s="2">
        <f>SUM(B4:B20)</f>
        <v>13340.630000000001</v>
      </c>
      <c r="C21" s="7">
        <v>13800</v>
      </c>
      <c r="D21" s="9">
        <f>SUM(D4:D20)</f>
        <v>0</v>
      </c>
    </row>
  </sheetData>
  <sheetProtection algorithmName="SHA-512" hashValue="ZLVq5eN6A0mHiy7GBNrmiaFiQb62t6VTao29YeyAbiLluPP0jjVhnj5k5JRin0B4YJHDSMDRg7Y/nVLst12ZrA==" saltValue="K+fzb8URAlH+ELSI2wT4Lw==" spinCount="100000" sheet="1" objects="1" scenarios="1"/>
  <conditionalFormatting sqref="I4:K20">
    <cfRule type="cellIs" dxfId="1" priority="1" operator="greaterThan">
      <formula>0</formula>
    </cfRule>
    <cfRule type="cellIs" dxfId="0" priority="2" operator="lessThan">
      <formula>0</formula>
    </cfRule>
  </conditionalFormatting>
  <pageMargins left="0.25" right="0.25" top="0.75" bottom="0.75" header="0.3" footer="0.3"/>
  <pageSetup paperSize="9" scale="89" orientation="landscape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A1A6B-F01B-5045-83C0-E852A79BAF4E}">
  <dimension ref="A1:H26"/>
  <sheetViews>
    <sheetView workbookViewId="0">
      <selection activeCell="I2" sqref="I2"/>
    </sheetView>
  </sheetViews>
  <sheetFormatPr baseColWidth="10" defaultRowHeight="16" x14ac:dyDescent="0.2"/>
  <cols>
    <col min="1" max="1" width="11.6640625" bestFit="1" customWidth="1"/>
  </cols>
  <sheetData>
    <row r="1" spans="1:8" x14ac:dyDescent="0.2">
      <c r="A1" t="s">
        <v>22</v>
      </c>
      <c r="C1" t="s">
        <v>27</v>
      </c>
      <c r="E1" t="s">
        <v>28</v>
      </c>
      <c r="G1" t="s">
        <v>29</v>
      </c>
      <c r="H1" t="s">
        <v>30</v>
      </c>
    </row>
    <row r="2" spans="1:8" x14ac:dyDescent="0.2">
      <c r="A2" s="6">
        <f>'Super Saturday'!B4/'Super Saturday'!$B$21</f>
        <v>5.8907064492318417E-3</v>
      </c>
      <c r="C2" s="6">
        <f>'Silly Sunday'!B4/'Silly Sunday'!$B$21</f>
        <v>7.140863948472331E-3</v>
      </c>
      <c r="E2" s="6">
        <f>'Christmas Eve'!B4/'Christmas Eve'!$B$21</f>
        <v>4.8362344869199514E-3</v>
      </c>
      <c r="G2" s="6">
        <f>'Mad Friday'!B4/'Mad Friday'!$B$21</f>
        <v>5.2596399147261195E-3</v>
      </c>
      <c r="H2" s="6">
        <f>NYE!B4/NYE!$B$21</f>
        <v>4.9810241345423717E-3</v>
      </c>
    </row>
    <row r="3" spans="1:8" x14ac:dyDescent="0.2">
      <c r="A3" s="6">
        <f>'Super Saturday'!B5/'Super Saturday'!$B$21</f>
        <v>2.9746950059371263E-2</v>
      </c>
      <c r="C3" s="6">
        <f>'Silly Sunday'!B5/'Silly Sunday'!$B$21</f>
        <v>2.2431278905402995E-2</v>
      </c>
      <c r="E3" s="6">
        <f>'Christmas Eve'!B5/'Christmas Eve'!$B$21</f>
        <v>1.7746685173748201E-2</v>
      </c>
      <c r="G3" s="6">
        <f>'Mad Friday'!B5/'Mad Friday'!$B$21</f>
        <v>1.3876459728649733E-2</v>
      </c>
      <c r="H3" s="6">
        <f>NYE!B5/NYE!$B$21</f>
        <v>8.5595657776281926E-3</v>
      </c>
    </row>
    <row r="4" spans="1:8" x14ac:dyDescent="0.2">
      <c r="A4" s="6">
        <f>'Super Saturday'!B6/'Super Saturday'!$B$21</f>
        <v>7.3203159743076021E-2</v>
      </c>
      <c r="C4" s="6">
        <f>'Silly Sunday'!B6/'Silly Sunday'!$B$21</f>
        <v>6.7305273077433322E-2</v>
      </c>
      <c r="E4" s="6">
        <f>'Christmas Eve'!B6/'Christmas Eve'!$B$21</f>
        <v>4.3300548223996288E-2</v>
      </c>
      <c r="G4" s="6">
        <f>'Mad Friday'!B6/'Mad Friday'!$B$21</f>
        <v>2.2529284585602279E-2</v>
      </c>
      <c r="H4" s="6">
        <f>NYE!B6/NYE!$B$21</f>
        <v>2.4627022861738915E-2</v>
      </c>
    </row>
    <row r="5" spans="1:8" x14ac:dyDescent="0.2">
      <c r="A5" s="6">
        <f>'Super Saturday'!B7/'Super Saturday'!$B$21</f>
        <v>4.6212732499232072E-2</v>
      </c>
      <c r="C5" s="6">
        <f>'Silly Sunday'!B7/'Silly Sunday'!$B$21</f>
        <v>6.9085914520061673E-2</v>
      </c>
      <c r="E5" s="6">
        <f>'Christmas Eve'!B7/'Christmas Eve'!$B$21</f>
        <v>2.8725937432352657E-2</v>
      </c>
      <c r="G5" s="6">
        <f>'Mad Friday'!B7/'Mad Friday'!$B$21</f>
        <v>3.567228674416268E-2</v>
      </c>
      <c r="H5" s="6">
        <f>NYE!B7/NYE!$B$21</f>
        <v>3.6325121077490342E-2</v>
      </c>
    </row>
    <row r="6" spans="1:8" x14ac:dyDescent="0.2">
      <c r="A6" s="6">
        <f>'Super Saturday'!B8/'Super Saturday'!$B$21</f>
        <v>5.0046075765980955E-2</v>
      </c>
      <c r="C6" s="6">
        <f>'Silly Sunday'!B8/'Silly Sunday'!$B$21</f>
        <v>0.12187730156769641</v>
      </c>
      <c r="E6" s="6">
        <f>'Christmas Eve'!B8/'Christmas Eve'!$B$21</f>
        <v>3.5984834495896983E-2</v>
      </c>
      <c r="G6" s="6">
        <f>'Mad Friday'!B8/'Mad Friday'!$B$21</f>
        <v>5.7122000765397522E-2</v>
      </c>
      <c r="H6" s="6">
        <f>NYE!B8/NYE!$B$21</f>
        <v>4.6873348560000541E-2</v>
      </c>
    </row>
    <row r="7" spans="1:8" x14ac:dyDescent="0.2">
      <c r="A7" s="6">
        <f>'Super Saturday'!B9/'Super Saturday'!$B$21</f>
        <v>5.1736666681948838E-2</v>
      </c>
      <c r="C7" s="6">
        <f>'Silly Sunday'!B9/'Silly Sunday'!$B$21</f>
        <v>7.731437642096789E-2</v>
      </c>
      <c r="E7" s="6">
        <f>'Christmas Eve'!B9/'Christmas Eve'!$B$21</f>
        <v>4.7529412566823491E-2</v>
      </c>
      <c r="G7" s="6">
        <f>'Mad Friday'!B9/'Mad Friday'!$B$21</f>
        <v>5.8634793299113051E-2</v>
      </c>
      <c r="H7" s="6">
        <f>NYE!B9/NYE!$B$21</f>
        <v>4.4224298252781166E-2</v>
      </c>
    </row>
    <row r="8" spans="1:8" x14ac:dyDescent="0.2">
      <c r="A8" s="6">
        <f>'Super Saturday'!B10/'Super Saturday'!$B$21</f>
        <v>5.7728235504472328E-2</v>
      </c>
      <c r="C8" s="6">
        <f>'Silly Sunday'!B10/'Silly Sunday'!$B$21</f>
        <v>7.0978632302688471E-2</v>
      </c>
      <c r="E8" s="6">
        <f>'Christmas Eve'!B10/'Christmas Eve'!$B$21</f>
        <v>5.4888306959984583E-2</v>
      </c>
      <c r="G8" s="6">
        <f>'Mad Friday'!B10/'Mad Friday'!$B$21</f>
        <v>5.4688176001941945E-2</v>
      </c>
      <c r="H8" s="6">
        <f>NYE!B10/NYE!$B$21</f>
        <v>5.4917196564180246E-2</v>
      </c>
    </row>
    <row r="9" spans="1:8" x14ac:dyDescent="0.2">
      <c r="A9" s="6">
        <f>'Super Saturday'!B11/'Super Saturday'!$B$21</f>
        <v>6.6301537234262034E-2</v>
      </c>
      <c r="C9" s="6">
        <f>'Silly Sunday'!B11/'Silly Sunday'!$B$21</f>
        <v>7.7634594535249166E-2</v>
      </c>
      <c r="E9" s="6">
        <f>'Christmas Eve'!B11/'Christmas Eve'!$B$21</f>
        <v>4.9358340998848324E-2</v>
      </c>
      <c r="G9" s="6">
        <f>'Mad Friday'!B11/'Mad Friday'!$B$21</f>
        <v>5.5102814723275106E-2</v>
      </c>
      <c r="H9" s="6">
        <f>NYE!B11/NYE!$B$21</f>
        <v>4.7766109996304519E-2</v>
      </c>
    </row>
    <row r="10" spans="1:8" x14ac:dyDescent="0.2">
      <c r="A10" s="6">
        <f>'Super Saturday'!B12/'Super Saturday'!$B$21</f>
        <v>6.5534180882912532E-2</v>
      </c>
      <c r="C10" s="6">
        <f>'Silly Sunday'!B12/'Silly Sunday'!$B$21</f>
        <v>6.0855165346910586E-2</v>
      </c>
      <c r="E10" s="6">
        <f>'Christmas Eve'!B12/'Christmas Eve'!$B$21</f>
        <v>6.291309266173005E-2</v>
      </c>
      <c r="G10" s="6">
        <f>'Mad Friday'!B12/'Mad Friday'!$B$21</f>
        <v>5.834210714287788E-2</v>
      </c>
      <c r="H10" s="6">
        <f>NYE!B12/NYE!$B$21</f>
        <v>6.8054507170950684E-2</v>
      </c>
    </row>
    <row r="11" spans="1:8" x14ac:dyDescent="0.2">
      <c r="A11" s="6">
        <f>'Super Saturday'!B13/'Super Saturday'!$B$21</f>
        <v>7.7025041376496309E-2</v>
      </c>
      <c r="C11" s="6">
        <f>'Silly Sunday'!B13/'Silly Sunday'!$B$21</f>
        <v>5.2861148851103157E-2</v>
      </c>
      <c r="E11" s="6">
        <f>'Christmas Eve'!B13/'Christmas Eve'!$B$21</f>
        <v>9.7149110222624721E-2</v>
      </c>
      <c r="G11" s="6">
        <f>'Mad Friday'!B13/'Mad Friday'!$B$21</f>
        <v>7.0476968096628234E-2</v>
      </c>
      <c r="H11" s="6">
        <f>NYE!B13/NYE!$B$21</f>
        <v>6.6327452301727874E-2</v>
      </c>
    </row>
    <row r="12" spans="1:8" x14ac:dyDescent="0.2">
      <c r="A12" s="6">
        <f>'Super Saturday'!B14/'Super Saturday'!$B$21</f>
        <v>9.6862263259963596E-2</v>
      </c>
      <c r="C12" s="6">
        <f>'Silly Sunday'!B14/'Silly Sunday'!$B$21</f>
        <v>6.1081605299152346E-2</v>
      </c>
      <c r="E12" s="6">
        <f>'Christmas Eve'!B14/'Christmas Eve'!$B$21</f>
        <v>0.15460780308707664</v>
      </c>
      <c r="G12" s="6">
        <f>'Mad Friday'!B14/'Mad Friday'!$B$21</f>
        <v>8.4539260305427286E-2</v>
      </c>
      <c r="H12" s="6">
        <f>NYE!B14/NYE!$B$21</f>
        <v>0.12774659067825131</v>
      </c>
    </row>
    <row r="13" spans="1:8" x14ac:dyDescent="0.2">
      <c r="A13" s="6">
        <f>'Super Saturday'!B15/'Super Saturday'!$B$21</f>
        <v>9.0774989799146333E-2</v>
      </c>
      <c r="C13" s="6">
        <f>'Silly Sunday'!B15/'Silly Sunday'!$B$21</f>
        <v>5.8892685760815376E-2</v>
      </c>
      <c r="E13" s="6">
        <f>'Christmas Eve'!B15/'Christmas Eve'!$B$21</f>
        <v>0.16009686104973334</v>
      </c>
      <c r="G13" s="6">
        <f>'Mad Friday'!B15/'Mad Friday'!$B$21</f>
        <v>0.13790163770680394</v>
      </c>
      <c r="H13" s="6">
        <f>NYE!B15/NYE!$B$21</f>
        <v>0.14824562258304141</v>
      </c>
    </row>
    <row r="14" spans="1:8" x14ac:dyDescent="0.2">
      <c r="A14" s="6">
        <f>'Super Saturday'!B16/'Super Saturday'!$B$21</f>
        <v>0.11324953351152353</v>
      </c>
      <c r="C14" s="6">
        <f>'Silly Sunday'!B16/'Silly Sunday'!$B$21</f>
        <v>7.4649704255698751E-2</v>
      </c>
      <c r="E14" s="6">
        <f>'Christmas Eve'!B16/'Christmas Eve'!$B$21</f>
        <v>7.9307541219069702E-2</v>
      </c>
      <c r="G14" s="6">
        <f>'Mad Friday'!B16/'Mad Friday'!$B$21</f>
        <v>0.1507705369571441</v>
      </c>
      <c r="H14" s="6">
        <f>NYE!B16/NYE!$B$21</f>
        <v>0.13370882784396237</v>
      </c>
    </row>
    <row r="15" spans="1:8" x14ac:dyDescent="0.2">
      <c r="A15" s="6">
        <f>'Super Saturday'!B17/'Super Saturday'!$B$21</f>
        <v>8.8084371375258458E-2</v>
      </c>
      <c r="C15" s="6">
        <f>'Silly Sunday'!B17/'Silly Sunday'!$B$21</f>
        <v>5.8442093128576726E-2</v>
      </c>
      <c r="E15" s="6">
        <f>'Christmas Eve'!B17/'Christmas Eve'!$B$21</f>
        <v>2.9735569561494663E-2</v>
      </c>
      <c r="G15" s="6">
        <f>'Mad Friday'!B17/'Mad Friday'!$B$21</f>
        <v>7.6240097887258912E-2</v>
      </c>
      <c r="H15" s="6">
        <f>NYE!B17/NYE!$B$21</f>
        <v>9.388162328165911E-2</v>
      </c>
    </row>
    <row r="16" spans="1:8" x14ac:dyDescent="0.2">
      <c r="A16" s="6">
        <f>'Super Saturday'!B18/'Super Saturday'!$B$21</f>
        <v>5.5892654926897697E-2</v>
      </c>
      <c r="C16" s="6">
        <f>'Silly Sunday'!B18/'Silly Sunday'!$B$21</f>
        <v>5.0047803989917712E-2</v>
      </c>
      <c r="E16" s="6">
        <f>'Christmas Eve'!B18/'Christmas Eve'!$B$21</f>
        <v>6.1055187730782182E-2</v>
      </c>
      <c r="G16" s="6">
        <f>'Mad Friday'!B18/'Mad Friday'!$B$21</f>
        <v>7.5882951089471948E-2</v>
      </c>
      <c r="H16" s="6">
        <f>NYE!B18/NYE!$B$21</f>
        <v>6.3203911659344414E-2</v>
      </c>
    </row>
    <row r="17" spans="1:8" x14ac:dyDescent="0.2">
      <c r="A17" s="6">
        <f>'Super Saturday'!B19/'Super Saturday'!$B$21</f>
        <v>2.3538183285270884E-2</v>
      </c>
      <c r="C17" s="6">
        <f>'Silly Sunday'!B19/'Silly Sunday'!$B$21</f>
        <v>4.6271517513643584E-2</v>
      </c>
      <c r="E17" s="6">
        <f>'Christmas Eve'!B19/'Christmas Eve'!$B$21</f>
        <v>5.828992066689128E-2</v>
      </c>
      <c r="G17" s="6">
        <f>'Mad Friday'!B19/'Mad Friday'!$B$21</f>
        <v>3.6924333079168703E-2</v>
      </c>
      <c r="H17" s="6">
        <f>NYE!B19/NYE!$B$21</f>
        <v>2.7842763047922024E-2</v>
      </c>
    </row>
    <row r="18" spans="1:8" x14ac:dyDescent="0.2">
      <c r="A18" s="6">
        <f>'Super Saturday'!B20/'Super Saturday'!$B$21</f>
        <v>8.1727176449552779E-3</v>
      </c>
      <c r="C18" s="6">
        <f>'Silly Sunday'!B20/'Silly Sunday'!$B$21</f>
        <v>2.3130040576209626E-2</v>
      </c>
      <c r="E18" s="6">
        <f>'Christmas Eve'!B20/'Christmas Eve'!$B$21</f>
        <v>1.4474613462026865E-2</v>
      </c>
      <c r="G18" s="6">
        <f>'Mad Friday'!B20/'Mad Friday'!$B$21</f>
        <v>6.0366519723504498E-3</v>
      </c>
      <c r="H18" s="6">
        <f>NYE!B20/NYE!$B$21</f>
        <v>2.7150142084744122E-3</v>
      </c>
    </row>
    <row r="19" spans="1:8" x14ac:dyDescent="0.2">
      <c r="A19" s="6"/>
    </row>
    <row r="20" spans="1:8" x14ac:dyDescent="0.2">
      <c r="A20" s="6"/>
    </row>
    <row r="21" spans="1:8" x14ac:dyDescent="0.2">
      <c r="A21" s="6"/>
    </row>
    <row r="22" spans="1:8" x14ac:dyDescent="0.2">
      <c r="A22" s="6"/>
    </row>
    <row r="23" spans="1:8" x14ac:dyDescent="0.2">
      <c r="A23" s="6"/>
    </row>
    <row r="24" spans="1:8" x14ac:dyDescent="0.2">
      <c r="A24" s="6"/>
    </row>
    <row r="25" spans="1:8" x14ac:dyDescent="0.2">
      <c r="A25" s="6"/>
    </row>
    <row r="26" spans="1:8" x14ac:dyDescent="0.2">
      <c r="A26" s="6"/>
    </row>
  </sheetData>
  <sheetProtection selectLockedCells="1" selectUnlockedCells="1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Mad Friday</vt:lpstr>
      <vt:lpstr>Super Saturday</vt:lpstr>
      <vt:lpstr>Silly Sunday</vt:lpstr>
      <vt:lpstr>Christmas Eve</vt:lpstr>
      <vt:lpstr>NYE</vt:lpstr>
      <vt:lpstr>Formulas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Hawthorne</dc:creator>
  <cp:lastModifiedBy>Dan Hawthorne</cp:lastModifiedBy>
  <cp:lastPrinted>2025-12-19T20:35:46Z</cp:lastPrinted>
  <dcterms:created xsi:type="dcterms:W3CDTF">2025-12-19T20:04:51Z</dcterms:created>
  <dcterms:modified xsi:type="dcterms:W3CDTF">2025-12-21T20:13:59Z</dcterms:modified>
</cp:coreProperties>
</file>